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Kosten" sheetId="1" r:id="rId1"/>
    <sheet name="Finanzierung" sheetId="2" r:id="rId2"/>
    <sheet name="Tilgungsplan" sheetId="3" r:id="rId3"/>
    <sheet name="Belastung" sheetId="4" r:id="rId4"/>
  </sheets>
  <definedNames/>
  <calcPr fullCalcOnLoad="1"/>
</workbook>
</file>

<file path=xl/sharedStrings.xml><?xml version="1.0" encoding="utf-8"?>
<sst xmlns="http://schemas.openxmlformats.org/spreadsheetml/2006/main" count="59" uniqueCount="55">
  <si>
    <t>Kaufpreis</t>
  </si>
  <si>
    <t>Einmalige Kosten beim Kauf</t>
  </si>
  <si>
    <t>Grunderwerbsteuer</t>
  </si>
  <si>
    <t>Notar</t>
  </si>
  <si>
    <t>Makler</t>
  </si>
  <si>
    <t>Wertgutachten</t>
  </si>
  <si>
    <t>Bereitstellungszinsen</t>
  </si>
  <si>
    <t>Umzug</t>
  </si>
  <si>
    <t>Renovierung</t>
  </si>
  <si>
    <t>Umbau</t>
  </si>
  <si>
    <t>Laufende Nebenkosten pro Jahr</t>
  </si>
  <si>
    <t xml:space="preserve">Heizung </t>
  </si>
  <si>
    <t>Wasser</t>
  </si>
  <si>
    <t>Strom</t>
  </si>
  <si>
    <t>Steuern/Abgaben</t>
  </si>
  <si>
    <t>Gebäudeversicherung</t>
  </si>
  <si>
    <t>Gesamt</t>
  </si>
  <si>
    <t>Prozentsätze</t>
  </si>
  <si>
    <t>Makler-Courtage</t>
  </si>
  <si>
    <t>Euro</t>
  </si>
  <si>
    <t>Gesamt (ohne Kaufpreis)</t>
  </si>
  <si>
    <t>Berechnung der Finanzierungssumme</t>
  </si>
  <si>
    <t>Gesamtsumme der Kosten</t>
  </si>
  <si>
    <t>Eigenkapital</t>
  </si>
  <si>
    <t>Sie müssen finanzieren</t>
  </si>
  <si>
    <t>Kreditberechnung</t>
  </si>
  <si>
    <t>Darlehensbetrag</t>
  </si>
  <si>
    <t>Auszahlungsbetrag</t>
  </si>
  <si>
    <t>Laufzeit in Jahren</t>
  </si>
  <si>
    <t>Zinssatz nominal (%)</t>
  </si>
  <si>
    <t>Tilgung (%)</t>
  </si>
  <si>
    <t>Monatliche Rate</t>
  </si>
  <si>
    <t>Restschuld nach Laufzeitende</t>
  </si>
  <si>
    <t>Auszahlung (in Prozent)</t>
  </si>
  <si>
    <t>Tilgungsplan</t>
  </si>
  <si>
    <t>Kreditsumme</t>
  </si>
  <si>
    <t>Zinssatz</t>
  </si>
  <si>
    <t>Laufzeit (M)</t>
  </si>
  <si>
    <t>Mon. Rate</t>
  </si>
  <si>
    <t>Betrag</t>
  </si>
  <si>
    <t>Zins</t>
  </si>
  <si>
    <t>Tilgung</t>
  </si>
  <si>
    <t>Rest</t>
  </si>
  <si>
    <t>Statistik</t>
  </si>
  <si>
    <t>Restschuld</t>
  </si>
  <si>
    <t>Zinsen gesamt</t>
  </si>
  <si>
    <t>Tilgung gesamt</t>
  </si>
  <si>
    <t>Kosten gesamt</t>
  </si>
  <si>
    <t>Tatsächliche monatliche Belastung im Vergleich</t>
  </si>
  <si>
    <t>Bisherige Warmmiete</t>
  </si>
  <si>
    <t>Kreditrate</t>
  </si>
  <si>
    <t>zuzüglich Nebenkosten</t>
  </si>
  <si>
    <t>Differenz zu den Mietkosten</t>
  </si>
  <si>
    <t>Neue Gesamtbelastung</t>
  </si>
  <si>
    <t>Rate mtl.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</si>
</sst>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15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1" fontId="0" fillId="0" borderId="3" xfId="15" applyBorder="1" applyAlignment="1">
      <alignment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3" xfId="15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71" fontId="2" fillId="3" borderId="9" xfId="15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71" fontId="2" fillId="3" borderId="3" xfId="15" applyFont="1" applyFill="1" applyBorder="1" applyAlignment="1">
      <alignment/>
    </xf>
    <xf numFmtId="171" fontId="0" fillId="4" borderId="9" xfId="15" applyFill="1" applyBorder="1" applyAlignment="1">
      <alignment/>
    </xf>
    <xf numFmtId="171" fontId="0" fillId="0" borderId="0" xfId="0" applyNumberFormat="1" applyAlignment="1">
      <alignment/>
    </xf>
    <xf numFmtId="0" fontId="0" fillId="2" borderId="13" xfId="0" applyFill="1" applyBorder="1" applyAlignment="1">
      <alignment/>
    </xf>
    <xf numFmtId="10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" borderId="15" xfId="0" applyFill="1" applyBorder="1" applyAlignment="1">
      <alignment/>
    </xf>
    <xf numFmtId="0" fontId="2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4" borderId="19" xfId="0" applyFill="1" applyBorder="1" applyAlignment="1">
      <alignment/>
    </xf>
    <xf numFmtId="171" fontId="0" fillId="4" borderId="20" xfId="0" applyNumberFormat="1" applyFill="1" applyBorder="1" applyAlignment="1">
      <alignment/>
    </xf>
    <xf numFmtId="0" fontId="2" fillId="3" borderId="19" xfId="0" applyFont="1" applyFill="1" applyBorder="1" applyAlignment="1">
      <alignment/>
    </xf>
    <xf numFmtId="171" fontId="2" fillId="3" borderId="20" xfId="0" applyNumberFormat="1" applyFont="1" applyFill="1" applyBorder="1" applyAlignment="1">
      <alignment/>
    </xf>
    <xf numFmtId="171" fontId="2" fillId="3" borderId="9" xfId="0" applyNumberFormat="1" applyFont="1" applyFill="1" applyBorder="1" applyAlignment="1">
      <alignment/>
    </xf>
    <xf numFmtId="171" fontId="3" fillId="0" borderId="3" xfId="15" applyFont="1" applyBorder="1" applyAlignment="1" applyProtection="1">
      <alignment/>
      <protection locked="0"/>
    </xf>
    <xf numFmtId="171" fontId="0" fillId="0" borderId="3" xfId="15" applyBorder="1" applyAlignment="1" applyProtection="1">
      <alignment/>
      <protection locked="0"/>
    </xf>
    <xf numFmtId="9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0" fontId="0" fillId="0" borderId="3" xfId="0" applyNumberFormat="1" applyBorder="1" applyAlignment="1" applyProtection="1">
      <alignment/>
      <protection locked="0"/>
    </xf>
    <xf numFmtId="10" fontId="0" fillId="4" borderId="1" xfId="0" applyNumberFormat="1" applyFont="1" applyFill="1" applyBorder="1" applyAlignment="1" applyProtection="1">
      <alignment/>
      <protection locked="0"/>
    </xf>
    <xf numFmtId="171" fontId="0" fillId="2" borderId="20" xfId="15" applyFill="1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/>
    </xf>
    <xf numFmtId="171" fontId="0" fillId="2" borderId="6" xfId="15" applyFont="1" applyFill="1" applyBorder="1" applyAlignment="1">
      <alignment/>
    </xf>
    <xf numFmtId="0" fontId="0" fillId="0" borderId="2" xfId="0" applyFont="1" applyBorder="1" applyAlignment="1">
      <alignment/>
    </xf>
    <xf numFmtId="171" fontId="1" fillId="0" borderId="3" xfId="15" applyFont="1" applyBorder="1" applyAlignment="1">
      <alignment horizontal="center"/>
    </xf>
    <xf numFmtId="171" fontId="0" fillId="0" borderId="3" xfId="15" applyFont="1" applyBorder="1" applyAlignment="1" applyProtection="1">
      <alignment/>
      <protection locked="0"/>
    </xf>
    <xf numFmtId="171" fontId="0" fillId="0" borderId="3" xfId="15" applyFont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71" fontId="0" fillId="3" borderId="9" xfId="15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171" fontId="0" fillId="2" borderId="24" xfId="15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3" xfId="15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1" fontId="7" fillId="0" borderId="12" xfId="15" applyFont="1" applyBorder="1" applyAlignment="1">
      <alignment/>
    </xf>
    <xf numFmtId="0" fontId="5" fillId="5" borderId="25" xfId="0" applyFont="1" applyFill="1" applyBorder="1" applyAlignment="1">
      <alignment/>
    </xf>
    <xf numFmtId="171" fontId="5" fillId="5" borderId="26" xfId="0" applyNumberFormat="1" applyFont="1" applyFill="1" applyBorder="1" applyAlignment="1">
      <alignment/>
    </xf>
    <xf numFmtId="171" fontId="5" fillId="5" borderId="27" xfId="15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0" fillId="0" borderId="29" xfId="0" applyBorder="1" applyAlignment="1">
      <alignment/>
    </xf>
    <xf numFmtId="171" fontId="0" fillId="3" borderId="29" xfId="0" applyNumberFormat="1" applyFill="1" applyBorder="1" applyAlignment="1">
      <alignment/>
    </xf>
    <xf numFmtId="171" fontId="0" fillId="3" borderId="14" xfId="0" applyNumberForma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9" fillId="0" borderId="29" xfId="0" applyFont="1" applyBorder="1" applyAlignment="1">
      <alignment/>
    </xf>
    <xf numFmtId="171" fontId="0" fillId="2" borderId="30" xfId="0" applyNumberFormat="1" applyFill="1" applyBorder="1" applyAlignment="1">
      <alignment horizontal="right"/>
    </xf>
    <xf numFmtId="171" fontId="0" fillId="2" borderId="14" xfId="0" applyNumberFormat="1" applyFill="1" applyBorder="1" applyAlignment="1">
      <alignment horizontal="right"/>
    </xf>
    <xf numFmtId="0" fontId="4" fillId="2" borderId="2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3:F32"/>
  <sheetViews>
    <sheetView tabSelected="1" workbookViewId="0" topLeftCell="A1">
      <selection activeCell="F11" sqref="F11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4" width="17.7109375" style="2" customWidth="1"/>
    <col min="5" max="5" width="11.421875" style="1" customWidth="1"/>
    <col min="6" max="6" width="16.7109375" style="1" customWidth="1"/>
    <col min="7" max="16384" width="11.421875" style="1" customWidth="1"/>
  </cols>
  <sheetData>
    <row r="2" ht="13.5" thickBot="1"/>
    <row r="3" spans="2:6" ht="12.75">
      <c r="B3" s="8" t="s">
        <v>1</v>
      </c>
      <c r="C3" s="52"/>
      <c r="D3" s="53"/>
      <c r="F3" s="77" t="s">
        <v>17</v>
      </c>
    </row>
    <row r="4" spans="2:6" ht="12.75">
      <c r="B4" s="54"/>
      <c r="C4" s="51"/>
      <c r="D4" s="55" t="s">
        <v>19</v>
      </c>
      <c r="F4" s="3"/>
    </row>
    <row r="5" spans="2:6" ht="12.75">
      <c r="B5" s="54" t="s">
        <v>0</v>
      </c>
      <c r="C5" s="51"/>
      <c r="D5" s="56">
        <v>150000</v>
      </c>
      <c r="F5" s="3" t="s">
        <v>2</v>
      </c>
    </row>
    <row r="6" spans="2:6" ht="12.75">
      <c r="B6" s="54"/>
      <c r="C6" s="51"/>
      <c r="D6" s="57"/>
      <c r="F6" s="47">
        <v>0.035</v>
      </c>
    </row>
    <row r="7" spans="2:6" ht="12.75">
      <c r="B7" s="54" t="s">
        <v>2</v>
      </c>
      <c r="C7" s="51"/>
      <c r="D7" s="57">
        <f>D5*F6</f>
        <v>5250.000000000001</v>
      </c>
      <c r="F7" s="3"/>
    </row>
    <row r="8" spans="2:6" ht="12.75">
      <c r="B8" s="54" t="s">
        <v>3</v>
      </c>
      <c r="C8" s="51"/>
      <c r="D8" s="57">
        <f>D5*F9</f>
        <v>2250</v>
      </c>
      <c r="F8" s="3" t="s">
        <v>3</v>
      </c>
    </row>
    <row r="9" spans="2:6" ht="12.75">
      <c r="B9" s="54" t="s">
        <v>4</v>
      </c>
      <c r="C9" s="51"/>
      <c r="D9" s="57">
        <f>D5*F12</f>
        <v>5220</v>
      </c>
      <c r="F9" s="47">
        <v>0.015</v>
      </c>
    </row>
    <row r="10" spans="2:6" ht="12.75">
      <c r="B10" s="54" t="s">
        <v>5</v>
      </c>
      <c r="C10" s="51"/>
      <c r="D10" s="56">
        <v>0</v>
      </c>
      <c r="F10" s="3"/>
    </row>
    <row r="11" spans="2:6" ht="12.75">
      <c r="B11" s="54" t="s">
        <v>6</v>
      </c>
      <c r="C11" s="51"/>
      <c r="D11" s="56"/>
      <c r="F11" s="3" t="s">
        <v>18</v>
      </c>
    </row>
    <row r="12" spans="2:6" ht="12.75">
      <c r="B12" s="54" t="s">
        <v>7</v>
      </c>
      <c r="C12" s="51"/>
      <c r="D12" s="56">
        <v>0</v>
      </c>
      <c r="F12" s="47">
        <v>0.0348</v>
      </c>
    </row>
    <row r="13" spans="2:4" ht="12.75">
      <c r="B13" s="54" t="s">
        <v>8</v>
      </c>
      <c r="C13" s="51"/>
      <c r="D13" s="56">
        <v>0</v>
      </c>
    </row>
    <row r="14" spans="2:4" ht="12.75">
      <c r="B14" s="54" t="s">
        <v>9</v>
      </c>
      <c r="C14" s="51"/>
      <c r="D14" s="56"/>
    </row>
    <row r="15" spans="2:4" ht="12.75">
      <c r="B15" s="54"/>
      <c r="C15" s="51"/>
      <c r="D15" s="56"/>
    </row>
    <row r="16" spans="2:4" ht="12.75">
      <c r="B16" s="54"/>
      <c r="C16" s="51"/>
      <c r="D16" s="56"/>
    </row>
    <row r="17" spans="2:4" ht="12.75">
      <c r="B17" s="54"/>
      <c r="C17" s="51"/>
      <c r="D17" s="56"/>
    </row>
    <row r="18" spans="2:4" ht="13.5" thickBot="1">
      <c r="B18" s="58" t="s">
        <v>20</v>
      </c>
      <c r="C18" s="59"/>
      <c r="D18" s="60">
        <f>SUM(D7:D17)</f>
        <v>12720</v>
      </c>
    </row>
    <row r="20" ht="13.5" thickBot="1"/>
    <row r="21" spans="2:4" ht="12.75">
      <c r="B21" s="61" t="s">
        <v>10</v>
      </c>
      <c r="C21" s="62"/>
      <c r="D21" s="63"/>
    </row>
    <row r="22" spans="2:4" ht="12.75">
      <c r="B22" s="54"/>
      <c r="C22" s="51"/>
      <c r="D22" s="55"/>
    </row>
    <row r="23" spans="2:4" ht="12.75">
      <c r="B23" s="54" t="s">
        <v>11</v>
      </c>
      <c r="C23" s="51"/>
      <c r="D23" s="56">
        <v>1200</v>
      </c>
    </row>
    <row r="24" spans="2:4" ht="12.75">
      <c r="B24" s="54" t="s">
        <v>12</v>
      </c>
      <c r="C24" s="51"/>
      <c r="D24" s="56">
        <v>250</v>
      </c>
    </row>
    <row r="25" spans="2:4" ht="12.75">
      <c r="B25" s="54" t="s">
        <v>13</v>
      </c>
      <c r="C25" s="51"/>
      <c r="D25" s="56">
        <v>400</v>
      </c>
    </row>
    <row r="26" spans="2:4" ht="12.75">
      <c r="B26" s="54" t="s">
        <v>14</v>
      </c>
      <c r="C26" s="51"/>
      <c r="D26" s="56">
        <v>400</v>
      </c>
    </row>
    <row r="27" spans="2:4" ht="12.75">
      <c r="B27" s="54" t="s">
        <v>15</v>
      </c>
      <c r="C27" s="51"/>
      <c r="D27" s="56">
        <v>100</v>
      </c>
    </row>
    <row r="28" spans="2:4" ht="12.75">
      <c r="B28" s="54"/>
      <c r="C28" s="51"/>
      <c r="D28" s="56"/>
    </row>
    <row r="29" spans="2:4" ht="12.75">
      <c r="B29" s="54"/>
      <c r="C29" s="51"/>
      <c r="D29" s="56"/>
    </row>
    <row r="30" spans="2:4" ht="12.75">
      <c r="B30" s="54"/>
      <c r="C30" s="51"/>
      <c r="D30" s="56"/>
    </row>
    <row r="31" spans="2:4" ht="12.75">
      <c r="B31" s="54"/>
      <c r="C31" s="51"/>
      <c r="D31" s="56"/>
    </row>
    <row r="32" spans="2:4" ht="13.5" thickBot="1">
      <c r="B32" s="58" t="s">
        <v>16</v>
      </c>
      <c r="C32" s="59"/>
      <c r="D32" s="60">
        <f>SUM(D23:D31)</f>
        <v>2350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&amp;CFinanzierungsberechnung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2:D24"/>
  <sheetViews>
    <sheetView workbookViewId="0" topLeftCell="A1">
      <selection activeCell="G11" sqref="G11"/>
    </sheetView>
  </sheetViews>
  <sheetFormatPr defaultColWidth="11.421875" defaultRowHeight="12.75"/>
  <cols>
    <col min="3" max="3" width="15.00390625" style="0" customWidth="1"/>
    <col min="4" max="4" width="17.421875" style="0" customWidth="1"/>
  </cols>
  <sheetData>
    <row r="1" ht="13.5" thickBot="1"/>
    <row r="2" spans="2:4" ht="12.75">
      <c r="B2" s="8" t="s">
        <v>21</v>
      </c>
      <c r="C2" s="9"/>
      <c r="D2" s="10"/>
    </row>
    <row r="3" spans="2:4" ht="12.75">
      <c r="B3" s="4"/>
      <c r="C3" s="5"/>
      <c r="D3" s="6"/>
    </row>
    <row r="4" spans="2:4" ht="12.75">
      <c r="B4" s="64" t="s">
        <v>0</v>
      </c>
      <c r="C4" s="65"/>
      <c r="D4" s="66">
        <f>Kosten!D5</f>
        <v>150000</v>
      </c>
    </row>
    <row r="5" spans="2:4" ht="12.75">
      <c r="B5" s="64" t="s">
        <v>1</v>
      </c>
      <c r="C5" s="65"/>
      <c r="D5" s="66">
        <f>Kosten!D18</f>
        <v>12720</v>
      </c>
    </row>
    <row r="6" spans="2:4" ht="12.75">
      <c r="B6" s="67"/>
      <c r="C6" s="68"/>
      <c r="D6" s="69"/>
    </row>
    <row r="7" spans="2:4" ht="13.5" thickBot="1">
      <c r="B7" s="70" t="s">
        <v>22</v>
      </c>
      <c r="C7" s="71"/>
      <c r="D7" s="72">
        <f>SUM(D3:D6)</f>
        <v>162720</v>
      </c>
    </row>
    <row r="8" spans="2:4" ht="12.75">
      <c r="B8" s="4"/>
      <c r="C8" s="5"/>
      <c r="D8" s="7"/>
    </row>
    <row r="9" spans="2:4" ht="12.75">
      <c r="B9" s="11" t="s">
        <v>23</v>
      </c>
      <c r="C9" s="12"/>
      <c r="D9" s="42">
        <v>70000</v>
      </c>
    </row>
    <row r="10" spans="2:4" ht="12.75">
      <c r="B10" s="4"/>
      <c r="C10" s="5"/>
      <c r="D10" s="7"/>
    </row>
    <row r="11" spans="2:4" ht="13.5" thickBot="1">
      <c r="B11" s="14" t="s">
        <v>24</v>
      </c>
      <c r="C11" s="15"/>
      <c r="D11" s="16">
        <f>D7-D9</f>
        <v>92720</v>
      </c>
    </row>
    <row r="13" ht="13.5" thickBot="1"/>
    <row r="14" spans="2:4" ht="12.75">
      <c r="B14" s="8" t="s">
        <v>25</v>
      </c>
      <c r="C14" s="9"/>
      <c r="D14" s="10"/>
    </row>
    <row r="15" spans="2:4" ht="12.75">
      <c r="B15" s="4"/>
      <c r="C15" s="5"/>
      <c r="D15" s="6"/>
    </row>
    <row r="16" spans="2:4" ht="12.75">
      <c r="B16" s="4" t="s">
        <v>26</v>
      </c>
      <c r="C16" s="5"/>
      <c r="D16" s="43">
        <v>92720</v>
      </c>
    </row>
    <row r="17" spans="2:4" ht="12.75">
      <c r="B17" s="4" t="s">
        <v>33</v>
      </c>
      <c r="C17" s="5"/>
      <c r="D17" s="44">
        <v>1</v>
      </c>
    </row>
    <row r="18" spans="2:4" ht="12.75">
      <c r="B18" s="11" t="s">
        <v>27</v>
      </c>
      <c r="C18" s="12"/>
      <c r="D18" s="13">
        <f>D16*D17</f>
        <v>92720</v>
      </c>
    </row>
    <row r="19" spans="2:4" ht="12.75">
      <c r="B19" s="4" t="s">
        <v>28</v>
      </c>
      <c r="C19" s="5"/>
      <c r="D19" s="45">
        <v>15</v>
      </c>
    </row>
    <row r="20" spans="2:4" ht="12.75">
      <c r="B20" s="4" t="s">
        <v>29</v>
      </c>
      <c r="C20" s="5"/>
      <c r="D20" s="46">
        <v>0.0469</v>
      </c>
    </row>
    <row r="21" spans="2:4" ht="12.75">
      <c r="B21" s="4" t="s">
        <v>30</v>
      </c>
      <c r="C21" s="5"/>
      <c r="D21" s="46">
        <v>0.01</v>
      </c>
    </row>
    <row r="22" spans="2:4" ht="12.75">
      <c r="B22" s="17"/>
      <c r="C22" s="18"/>
      <c r="D22" s="19"/>
    </row>
    <row r="23" spans="2:4" ht="12.75">
      <c r="B23" s="22" t="s">
        <v>31</v>
      </c>
      <c r="C23" s="23"/>
      <c r="D23" s="24">
        <f>D16*(D20+D21)/12</f>
        <v>439.64733333333334</v>
      </c>
    </row>
    <row r="24" spans="2:4" ht="13.5" thickBot="1">
      <c r="B24" s="20" t="s">
        <v>32</v>
      </c>
      <c r="C24" s="21"/>
      <c r="D24" s="25">
        <f>FV(D20/12,D19*12,-D23,D16,0)</f>
        <v>-72593.54872328514</v>
      </c>
    </row>
  </sheetData>
  <sheetProtection sheet="1" objects="1" scenarios="1"/>
  <printOptions/>
  <pageMargins left="0.75" right="0.75" top="1" bottom="1" header="0.4921259845" footer="0.4921259845"/>
  <pageSetup horizontalDpi="96" verticalDpi="96" orientation="portrait" paperSize="9" r:id="rId1"/>
  <headerFooter alignWithMargins="0">
    <oddHeader>&amp;CFinanzierungsberechnung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3:H128"/>
  <sheetViews>
    <sheetView workbookViewId="0" topLeftCell="A1">
      <selection activeCell="K13" sqref="K13"/>
    </sheetView>
  </sheetViews>
  <sheetFormatPr defaultColWidth="11.421875" defaultRowHeight="12.75"/>
  <cols>
    <col min="1" max="1" width="3.8515625" style="0" customWidth="1"/>
    <col min="2" max="3" width="14.7109375" style="0" bestFit="1" customWidth="1"/>
    <col min="4" max="5" width="12.7109375" style="0" bestFit="1" customWidth="1"/>
    <col min="6" max="6" width="14.7109375" style="0" bestFit="1" customWidth="1"/>
    <col min="7" max="7" width="4.8515625" style="0" customWidth="1"/>
    <col min="8" max="8" width="14.7109375" style="0" bestFit="1" customWidth="1"/>
  </cols>
  <sheetData>
    <row r="3" spans="2:8" ht="12.75">
      <c r="B3" s="73" t="s">
        <v>34</v>
      </c>
      <c r="C3" s="31"/>
      <c r="D3" s="31"/>
      <c r="E3" s="31"/>
      <c r="F3" s="49"/>
      <c r="H3" s="77" t="s">
        <v>43</v>
      </c>
    </row>
    <row r="4" ht="6" customHeight="1">
      <c r="H4" s="74"/>
    </row>
    <row r="5" spans="2:8" ht="12.75">
      <c r="B5" s="81" t="s">
        <v>35</v>
      </c>
      <c r="C5" s="82" t="s">
        <v>36</v>
      </c>
      <c r="D5" s="82" t="s">
        <v>37</v>
      </c>
      <c r="E5" s="82" t="s">
        <v>38</v>
      </c>
      <c r="F5" s="83"/>
      <c r="H5" s="78" t="s">
        <v>44</v>
      </c>
    </row>
    <row r="6" spans="2:8" ht="12.75">
      <c r="B6" s="79">
        <f>Finanzierung!D16</f>
        <v>92720</v>
      </c>
      <c r="C6" s="28">
        <f>Finanzierung!D20</f>
        <v>0.0469</v>
      </c>
      <c r="D6" s="29">
        <f>Finanzierung!D19*12</f>
        <v>180</v>
      </c>
      <c r="E6" s="80">
        <f>Finanzierung!D23</f>
        <v>439.64733333333334</v>
      </c>
      <c r="F6" s="27"/>
      <c r="H6" s="75">
        <f>F128</f>
        <v>80918.76967462138</v>
      </c>
    </row>
    <row r="7" ht="12.75">
      <c r="H7" s="74"/>
    </row>
    <row r="8" spans="2:8" ht="12.75">
      <c r="B8" s="50" t="s">
        <v>54</v>
      </c>
      <c r="C8" s="50" t="s">
        <v>39</v>
      </c>
      <c r="D8" s="50" t="s">
        <v>40</v>
      </c>
      <c r="E8" s="50" t="s">
        <v>41</v>
      </c>
      <c r="F8" s="50" t="s">
        <v>42</v>
      </c>
      <c r="H8" s="78" t="s">
        <v>47</v>
      </c>
    </row>
    <row r="9" spans="2:8" ht="12.75">
      <c r="B9">
        <v>1</v>
      </c>
      <c r="C9" s="26">
        <f>B6</f>
        <v>92720</v>
      </c>
      <c r="D9" s="26">
        <f>C9*$C$6/12</f>
        <v>362.3806666666666</v>
      </c>
      <c r="E9" s="26">
        <f>$E$6-D9</f>
        <v>77.26666666666671</v>
      </c>
      <c r="F9" s="26">
        <f>C9-E9</f>
        <v>92642.73333333334</v>
      </c>
      <c r="H9" s="75">
        <f>E6*D6</f>
        <v>79136.52</v>
      </c>
    </row>
    <row r="10" spans="2:8" ht="12.75">
      <c r="B10">
        <v>2</v>
      </c>
      <c r="C10" s="26">
        <f>F9</f>
        <v>92642.73333333334</v>
      </c>
      <c r="D10" s="26">
        <f>C10*$C$6/12</f>
        <v>362.07868277777783</v>
      </c>
      <c r="E10" s="26">
        <f>$E$6-D10</f>
        <v>77.56865055555551</v>
      </c>
      <c r="F10" s="26">
        <f>C10-E10</f>
        <v>92565.16468277779</v>
      </c>
      <c r="H10" s="74"/>
    </row>
    <row r="11" spans="2:8" ht="12.75">
      <c r="B11">
        <v>3</v>
      </c>
      <c r="C11" s="26">
        <f aca="true" t="shared" si="0" ref="C11:C74">F10</f>
        <v>92565.16468277779</v>
      </c>
      <c r="D11" s="26">
        <f aca="true" t="shared" si="1" ref="D11:D74">C11*$C$6/12</f>
        <v>361.7755186351898</v>
      </c>
      <c r="E11" s="26">
        <f aca="true" t="shared" si="2" ref="E11:E74">$E$6-D11</f>
        <v>77.87181469814351</v>
      </c>
      <c r="F11" s="26">
        <f aca="true" t="shared" si="3" ref="F11:F74">C11-E11</f>
        <v>92487.29286807965</v>
      </c>
      <c r="H11" s="78" t="s">
        <v>45</v>
      </c>
    </row>
    <row r="12" spans="2:8" ht="12.75">
      <c r="B12">
        <v>4</v>
      </c>
      <c r="C12" s="26">
        <f t="shared" si="0"/>
        <v>92487.29286807965</v>
      </c>
      <c r="D12" s="26">
        <f t="shared" si="1"/>
        <v>361.47116962607794</v>
      </c>
      <c r="E12" s="26">
        <f t="shared" si="2"/>
        <v>78.1761637072554</v>
      </c>
      <c r="F12" s="26">
        <f t="shared" si="3"/>
        <v>92409.1167043724</v>
      </c>
      <c r="H12" s="75">
        <f>SUM(D9:D128)</f>
        <v>40956.44967462138</v>
      </c>
    </row>
    <row r="13" spans="2:8" ht="12.75">
      <c r="B13">
        <v>5</v>
      </c>
      <c r="C13" s="26">
        <f t="shared" si="0"/>
        <v>92409.1167043724</v>
      </c>
      <c r="D13" s="26">
        <f t="shared" si="1"/>
        <v>361.1656311195888</v>
      </c>
      <c r="E13" s="26">
        <f t="shared" si="2"/>
        <v>78.48170221374454</v>
      </c>
      <c r="F13" s="26">
        <f t="shared" si="3"/>
        <v>92330.63500215865</v>
      </c>
      <c r="H13" s="74"/>
    </row>
    <row r="14" spans="2:8" ht="12.75">
      <c r="B14">
        <v>6</v>
      </c>
      <c r="C14" s="26">
        <f t="shared" si="0"/>
        <v>92330.63500215865</v>
      </c>
      <c r="D14" s="26">
        <f t="shared" si="1"/>
        <v>360.8588984667701</v>
      </c>
      <c r="E14" s="26">
        <f t="shared" si="2"/>
        <v>78.78843486656325</v>
      </c>
      <c r="F14" s="26">
        <f t="shared" si="3"/>
        <v>92251.84656729209</v>
      </c>
      <c r="H14" s="78" t="s">
        <v>46</v>
      </c>
    </row>
    <row r="15" spans="2:8" ht="12.75">
      <c r="B15">
        <v>7</v>
      </c>
      <c r="C15" s="26">
        <f t="shared" si="0"/>
        <v>92251.84656729209</v>
      </c>
      <c r="D15" s="26">
        <f t="shared" si="1"/>
        <v>360.5509670004999</v>
      </c>
      <c r="E15" s="26">
        <f t="shared" si="2"/>
        <v>79.09636633283344</v>
      </c>
      <c r="F15" s="26">
        <f t="shared" si="3"/>
        <v>92172.75020095926</v>
      </c>
      <c r="H15" s="76">
        <f>SUM(E9:E128)</f>
        <v>11801.230325378627</v>
      </c>
    </row>
    <row r="16" spans="2:6" ht="12.75">
      <c r="B16">
        <v>8</v>
      </c>
      <c r="C16" s="26">
        <f t="shared" si="0"/>
        <v>92172.75020095926</v>
      </c>
      <c r="D16" s="26">
        <f t="shared" si="1"/>
        <v>360.2418320354157</v>
      </c>
      <c r="E16" s="26">
        <f t="shared" si="2"/>
        <v>79.40550129791762</v>
      </c>
      <c r="F16" s="26">
        <f t="shared" si="3"/>
        <v>92093.34469966133</v>
      </c>
    </row>
    <row r="17" spans="2:6" ht="12.75">
      <c r="B17">
        <v>9</v>
      </c>
      <c r="C17" s="26">
        <f t="shared" si="0"/>
        <v>92093.34469966133</v>
      </c>
      <c r="D17" s="26">
        <f t="shared" si="1"/>
        <v>359.93148886784303</v>
      </c>
      <c r="E17" s="26">
        <f t="shared" si="2"/>
        <v>79.7158444654903</v>
      </c>
      <c r="F17" s="26">
        <f t="shared" si="3"/>
        <v>92013.62885519584</v>
      </c>
    </row>
    <row r="18" spans="2:6" ht="12.75">
      <c r="B18">
        <v>10</v>
      </c>
      <c r="C18" s="26">
        <f t="shared" si="0"/>
        <v>92013.62885519584</v>
      </c>
      <c r="D18" s="26">
        <f t="shared" si="1"/>
        <v>359.6199327757237</v>
      </c>
      <c r="E18" s="26">
        <f t="shared" si="2"/>
        <v>80.02740055760961</v>
      </c>
      <c r="F18" s="26">
        <f t="shared" si="3"/>
        <v>91933.60145463824</v>
      </c>
    </row>
    <row r="19" spans="2:6" ht="12.75">
      <c r="B19">
        <v>11</v>
      </c>
      <c r="C19" s="26">
        <f t="shared" si="0"/>
        <v>91933.60145463824</v>
      </c>
      <c r="D19" s="26">
        <f t="shared" si="1"/>
        <v>359.3071590185444</v>
      </c>
      <c r="E19" s="26">
        <f t="shared" si="2"/>
        <v>80.34017431478895</v>
      </c>
      <c r="F19" s="26">
        <f t="shared" si="3"/>
        <v>91853.26128032345</v>
      </c>
    </row>
    <row r="20" spans="2:6" ht="12.75">
      <c r="B20">
        <v>12</v>
      </c>
      <c r="C20" s="26">
        <f t="shared" si="0"/>
        <v>91853.26128032345</v>
      </c>
      <c r="D20" s="26">
        <f t="shared" si="1"/>
        <v>358.99316283726415</v>
      </c>
      <c r="E20" s="26">
        <f t="shared" si="2"/>
        <v>80.65417049606918</v>
      </c>
      <c r="F20" s="26">
        <f t="shared" si="3"/>
        <v>91772.60710982738</v>
      </c>
    </row>
    <row r="21" spans="2:6" ht="12.75">
      <c r="B21">
        <v>13</v>
      </c>
      <c r="C21" s="26">
        <f t="shared" si="0"/>
        <v>91772.60710982738</v>
      </c>
      <c r="D21" s="26">
        <f t="shared" si="1"/>
        <v>358.677939454242</v>
      </c>
      <c r="E21" s="26">
        <f t="shared" si="2"/>
        <v>80.96939387909134</v>
      </c>
      <c r="F21" s="26">
        <f t="shared" si="3"/>
        <v>91691.6377159483</v>
      </c>
    </row>
    <row r="22" spans="2:6" ht="12.75">
      <c r="B22">
        <v>14</v>
      </c>
      <c r="C22" s="26">
        <f t="shared" si="0"/>
        <v>91691.6377159483</v>
      </c>
      <c r="D22" s="26">
        <f t="shared" si="1"/>
        <v>358.36148407316455</v>
      </c>
      <c r="E22" s="26">
        <f t="shared" si="2"/>
        <v>81.28584926016879</v>
      </c>
      <c r="F22" s="26">
        <f t="shared" si="3"/>
        <v>91610.35186668813</v>
      </c>
    </row>
    <row r="23" spans="2:6" ht="12.75">
      <c r="B23">
        <v>15</v>
      </c>
      <c r="C23" s="26">
        <f t="shared" si="0"/>
        <v>91610.35186668813</v>
      </c>
      <c r="D23" s="26">
        <f t="shared" si="1"/>
        <v>358.04379187897274</v>
      </c>
      <c r="E23" s="26">
        <f t="shared" si="2"/>
        <v>81.6035414543606</v>
      </c>
      <c r="F23" s="26">
        <f t="shared" si="3"/>
        <v>91528.74832523377</v>
      </c>
    </row>
    <row r="24" spans="2:6" ht="12.75">
      <c r="B24">
        <v>16</v>
      </c>
      <c r="C24" s="26">
        <f t="shared" si="0"/>
        <v>91528.74832523377</v>
      </c>
      <c r="D24" s="26">
        <f t="shared" si="1"/>
        <v>357.72485803778864</v>
      </c>
      <c r="E24" s="26">
        <f t="shared" si="2"/>
        <v>81.9224752955447</v>
      </c>
      <c r="F24" s="26">
        <f t="shared" si="3"/>
        <v>91446.82584993822</v>
      </c>
    </row>
    <row r="25" spans="2:6" ht="12.75">
      <c r="B25">
        <v>17</v>
      </c>
      <c r="C25" s="26">
        <f t="shared" si="0"/>
        <v>91446.82584993822</v>
      </c>
      <c r="D25" s="26">
        <f t="shared" si="1"/>
        <v>357.4046776968419</v>
      </c>
      <c r="E25" s="26">
        <f t="shared" si="2"/>
        <v>82.24265563649146</v>
      </c>
      <c r="F25" s="26">
        <f t="shared" si="3"/>
        <v>91364.58319430173</v>
      </c>
    </row>
    <row r="26" spans="2:6" ht="12.75">
      <c r="B26">
        <v>18</v>
      </c>
      <c r="C26" s="26">
        <f t="shared" si="0"/>
        <v>91364.58319430173</v>
      </c>
      <c r="D26" s="26">
        <f t="shared" si="1"/>
        <v>357.0832459843959</v>
      </c>
      <c r="E26" s="26">
        <f t="shared" si="2"/>
        <v>82.56408734893745</v>
      </c>
      <c r="F26" s="26">
        <f t="shared" si="3"/>
        <v>91282.0191069528</v>
      </c>
    </row>
    <row r="27" spans="2:6" ht="12.75">
      <c r="B27">
        <v>19</v>
      </c>
      <c r="C27" s="26">
        <f t="shared" si="0"/>
        <v>91282.0191069528</v>
      </c>
      <c r="D27" s="26">
        <f t="shared" si="1"/>
        <v>356.7605580096738</v>
      </c>
      <c r="E27" s="26">
        <f t="shared" si="2"/>
        <v>82.88677532365955</v>
      </c>
      <c r="F27" s="26">
        <f t="shared" si="3"/>
        <v>91199.13233162914</v>
      </c>
    </row>
    <row r="28" spans="2:6" ht="12.75">
      <c r="B28">
        <v>20</v>
      </c>
      <c r="C28" s="26">
        <f t="shared" si="0"/>
        <v>91199.13233162914</v>
      </c>
      <c r="D28" s="26">
        <f t="shared" si="1"/>
        <v>356.4366088627839</v>
      </c>
      <c r="E28" s="26">
        <f t="shared" si="2"/>
        <v>83.21072447054945</v>
      </c>
      <c r="F28" s="26">
        <f t="shared" si="3"/>
        <v>91115.92160715858</v>
      </c>
    </row>
    <row r="29" spans="2:6" ht="12.75">
      <c r="B29">
        <v>21</v>
      </c>
      <c r="C29" s="26">
        <f t="shared" si="0"/>
        <v>91115.92160715858</v>
      </c>
      <c r="D29" s="26">
        <f t="shared" si="1"/>
        <v>356.1113936146448</v>
      </c>
      <c r="E29" s="26">
        <f t="shared" si="2"/>
        <v>83.53593971868855</v>
      </c>
      <c r="F29" s="26">
        <f t="shared" si="3"/>
        <v>91032.3856674399</v>
      </c>
    </row>
    <row r="30" spans="2:6" ht="12.75">
      <c r="B30">
        <v>22</v>
      </c>
      <c r="C30" s="26">
        <f t="shared" si="0"/>
        <v>91032.3856674399</v>
      </c>
      <c r="D30" s="26">
        <f t="shared" si="1"/>
        <v>355.7849073169109</v>
      </c>
      <c r="E30" s="26">
        <f t="shared" si="2"/>
        <v>83.86242601642243</v>
      </c>
      <c r="F30" s="26">
        <f t="shared" si="3"/>
        <v>90948.52324142348</v>
      </c>
    </row>
    <row r="31" spans="2:6" ht="12.75">
      <c r="B31">
        <v>23</v>
      </c>
      <c r="C31" s="26">
        <f t="shared" si="0"/>
        <v>90948.52324142348</v>
      </c>
      <c r="D31" s="26">
        <f t="shared" si="1"/>
        <v>355.4571450018968</v>
      </c>
      <c r="E31" s="26">
        <f t="shared" si="2"/>
        <v>84.19018833143656</v>
      </c>
      <c r="F31" s="26">
        <f t="shared" si="3"/>
        <v>90864.33305309204</v>
      </c>
    </row>
    <row r="32" spans="2:6" ht="12.75">
      <c r="B32">
        <v>24</v>
      </c>
      <c r="C32" s="26">
        <f t="shared" si="0"/>
        <v>90864.33305309204</v>
      </c>
      <c r="D32" s="26">
        <f t="shared" si="1"/>
        <v>355.1281016825014</v>
      </c>
      <c r="E32" s="26">
        <f t="shared" si="2"/>
        <v>84.51923165083195</v>
      </c>
      <c r="F32" s="26">
        <f t="shared" si="3"/>
        <v>90779.8138214412</v>
      </c>
    </row>
    <row r="33" spans="2:6" ht="12.75">
      <c r="B33">
        <v>25</v>
      </c>
      <c r="C33" s="26">
        <f t="shared" si="0"/>
        <v>90779.8138214412</v>
      </c>
      <c r="D33" s="26">
        <f t="shared" si="1"/>
        <v>354.79777235213265</v>
      </c>
      <c r="E33" s="26">
        <f t="shared" si="2"/>
        <v>84.84956098120068</v>
      </c>
      <c r="F33" s="26">
        <f t="shared" si="3"/>
        <v>90694.96426046001</v>
      </c>
    </row>
    <row r="34" spans="2:6" ht="12.75">
      <c r="B34">
        <v>26</v>
      </c>
      <c r="C34" s="26">
        <f t="shared" si="0"/>
        <v>90694.96426046001</v>
      </c>
      <c r="D34" s="26">
        <f t="shared" si="1"/>
        <v>354.46615198463115</v>
      </c>
      <c r="E34" s="26">
        <f t="shared" si="2"/>
        <v>85.18118134870218</v>
      </c>
      <c r="F34" s="26">
        <f t="shared" si="3"/>
        <v>90609.78307911131</v>
      </c>
    </row>
    <row r="35" spans="2:6" ht="12.75">
      <c r="B35">
        <v>27</v>
      </c>
      <c r="C35" s="26">
        <f t="shared" si="0"/>
        <v>90609.78307911131</v>
      </c>
      <c r="D35" s="26">
        <f t="shared" si="1"/>
        <v>354.1332355341933</v>
      </c>
      <c r="E35" s="26">
        <f t="shared" si="2"/>
        <v>85.51409779914002</v>
      </c>
      <c r="F35" s="26">
        <f t="shared" si="3"/>
        <v>90524.26898131217</v>
      </c>
    </row>
    <row r="36" spans="2:6" ht="12.75">
      <c r="B36">
        <v>28</v>
      </c>
      <c r="C36" s="26">
        <f t="shared" si="0"/>
        <v>90524.26898131217</v>
      </c>
      <c r="D36" s="26">
        <f t="shared" si="1"/>
        <v>353.79901793529507</v>
      </c>
      <c r="E36" s="26">
        <f t="shared" si="2"/>
        <v>85.84831539803827</v>
      </c>
      <c r="F36" s="26">
        <f t="shared" si="3"/>
        <v>90438.42066591413</v>
      </c>
    </row>
    <row r="37" spans="2:6" ht="12.75">
      <c r="B37">
        <v>29</v>
      </c>
      <c r="C37" s="26">
        <f t="shared" si="0"/>
        <v>90438.42066591413</v>
      </c>
      <c r="D37" s="26">
        <f t="shared" si="1"/>
        <v>353.46349410261433</v>
      </c>
      <c r="E37" s="26">
        <f t="shared" si="2"/>
        <v>86.183839230719</v>
      </c>
      <c r="F37" s="26">
        <f t="shared" si="3"/>
        <v>90352.23682668341</v>
      </c>
    </row>
    <row r="38" spans="2:6" ht="12.75">
      <c r="B38">
        <v>30</v>
      </c>
      <c r="C38" s="26">
        <f t="shared" si="0"/>
        <v>90352.23682668341</v>
      </c>
      <c r="D38" s="26">
        <f t="shared" si="1"/>
        <v>353.1266589309543</v>
      </c>
      <c r="E38" s="26">
        <f t="shared" si="2"/>
        <v>86.52067440237903</v>
      </c>
      <c r="F38" s="26">
        <f t="shared" si="3"/>
        <v>90265.71615228103</v>
      </c>
    </row>
    <row r="39" spans="2:6" ht="12.75">
      <c r="B39">
        <v>31</v>
      </c>
      <c r="C39" s="26">
        <f t="shared" si="0"/>
        <v>90265.71615228103</v>
      </c>
      <c r="D39" s="26">
        <f t="shared" si="1"/>
        <v>352.78850729516506</v>
      </c>
      <c r="E39" s="26">
        <f t="shared" si="2"/>
        <v>86.85882603816827</v>
      </c>
      <c r="F39" s="26">
        <f t="shared" si="3"/>
        <v>90178.85732624287</v>
      </c>
    </row>
    <row r="40" spans="2:6" ht="12.75">
      <c r="B40">
        <v>32</v>
      </c>
      <c r="C40" s="26">
        <f t="shared" si="0"/>
        <v>90178.85732624287</v>
      </c>
      <c r="D40" s="26">
        <f t="shared" si="1"/>
        <v>352.44903405006585</v>
      </c>
      <c r="E40" s="26">
        <f t="shared" si="2"/>
        <v>87.19829928326749</v>
      </c>
      <c r="F40" s="26">
        <f t="shared" si="3"/>
        <v>90091.6590269596</v>
      </c>
    </row>
    <row r="41" spans="2:6" ht="12.75">
      <c r="B41">
        <v>33</v>
      </c>
      <c r="C41" s="26">
        <f t="shared" si="0"/>
        <v>90091.6590269596</v>
      </c>
      <c r="D41" s="26">
        <f t="shared" si="1"/>
        <v>352.1082340303671</v>
      </c>
      <c r="E41" s="26">
        <f t="shared" si="2"/>
        <v>87.53909930296624</v>
      </c>
      <c r="F41" s="26">
        <f t="shared" si="3"/>
        <v>90004.11992765663</v>
      </c>
    </row>
    <row r="42" spans="2:6" ht="12.75">
      <c r="B42">
        <v>34</v>
      </c>
      <c r="C42" s="26">
        <f t="shared" si="0"/>
        <v>90004.11992765663</v>
      </c>
      <c r="D42" s="26">
        <f t="shared" si="1"/>
        <v>351.7661020505913</v>
      </c>
      <c r="E42" s="26">
        <f t="shared" si="2"/>
        <v>87.88123128274202</v>
      </c>
      <c r="F42" s="26">
        <f t="shared" si="3"/>
        <v>89916.2386963739</v>
      </c>
    </row>
    <row r="43" spans="2:6" ht="12.75">
      <c r="B43">
        <v>35</v>
      </c>
      <c r="C43" s="26">
        <f t="shared" si="0"/>
        <v>89916.2386963739</v>
      </c>
      <c r="D43" s="26">
        <f t="shared" si="1"/>
        <v>351.4226329049946</v>
      </c>
      <c r="E43" s="26">
        <f t="shared" si="2"/>
        <v>88.22470042833874</v>
      </c>
      <c r="F43" s="26">
        <f t="shared" si="3"/>
        <v>89828.01399594556</v>
      </c>
    </row>
    <row r="44" spans="2:6" ht="12.75">
      <c r="B44">
        <v>36</v>
      </c>
      <c r="C44" s="26">
        <f t="shared" si="0"/>
        <v>89828.01399594556</v>
      </c>
      <c r="D44" s="26">
        <f t="shared" si="1"/>
        <v>351.07782136748716</v>
      </c>
      <c r="E44" s="26">
        <f t="shared" si="2"/>
        <v>88.56951196584617</v>
      </c>
      <c r="F44" s="26">
        <f t="shared" si="3"/>
        <v>89739.4444839797</v>
      </c>
    </row>
    <row r="45" spans="2:6" ht="12.75">
      <c r="B45">
        <v>37</v>
      </c>
      <c r="C45" s="26">
        <f t="shared" si="0"/>
        <v>89739.4444839797</v>
      </c>
      <c r="D45" s="26">
        <f t="shared" si="1"/>
        <v>350.731662191554</v>
      </c>
      <c r="E45" s="26">
        <f t="shared" si="2"/>
        <v>88.91567114177934</v>
      </c>
      <c r="F45" s="26">
        <f t="shared" si="3"/>
        <v>89650.52881283793</v>
      </c>
    </row>
    <row r="46" spans="2:6" ht="12.75">
      <c r="B46">
        <v>38</v>
      </c>
      <c r="C46" s="26">
        <f t="shared" si="0"/>
        <v>89650.52881283793</v>
      </c>
      <c r="D46" s="26">
        <f t="shared" si="1"/>
        <v>350.3841501101749</v>
      </c>
      <c r="E46" s="26">
        <f t="shared" si="2"/>
        <v>89.26318322315842</v>
      </c>
      <c r="F46" s="26">
        <f t="shared" si="3"/>
        <v>89561.26562961478</v>
      </c>
    </row>
    <row r="47" spans="2:6" ht="12.75">
      <c r="B47">
        <v>39</v>
      </c>
      <c r="C47" s="26">
        <f t="shared" si="0"/>
        <v>89561.26562961478</v>
      </c>
      <c r="D47" s="26">
        <f t="shared" si="1"/>
        <v>350.0352798357444</v>
      </c>
      <c r="E47" s="26">
        <f t="shared" si="2"/>
        <v>89.61205349758893</v>
      </c>
      <c r="F47" s="26">
        <f t="shared" si="3"/>
        <v>89471.65357611718</v>
      </c>
    </row>
    <row r="48" spans="2:6" ht="12.75">
      <c r="B48">
        <v>40</v>
      </c>
      <c r="C48" s="26">
        <f t="shared" si="0"/>
        <v>89471.65357611718</v>
      </c>
      <c r="D48" s="26">
        <f t="shared" si="1"/>
        <v>349.6850460599913</v>
      </c>
      <c r="E48" s="26">
        <f t="shared" si="2"/>
        <v>89.96228727334204</v>
      </c>
      <c r="F48" s="26">
        <f t="shared" si="3"/>
        <v>89381.69128884384</v>
      </c>
    </row>
    <row r="49" spans="2:6" ht="12.75">
      <c r="B49">
        <v>41</v>
      </c>
      <c r="C49" s="26">
        <f t="shared" si="0"/>
        <v>89381.69128884384</v>
      </c>
      <c r="D49" s="26">
        <f t="shared" si="1"/>
        <v>349.3334434538979</v>
      </c>
      <c r="E49" s="26">
        <f t="shared" si="2"/>
        <v>90.31388987943541</v>
      </c>
      <c r="F49" s="26">
        <f t="shared" si="3"/>
        <v>89291.3773989644</v>
      </c>
    </row>
    <row r="50" spans="2:6" ht="12.75">
      <c r="B50">
        <v>42</v>
      </c>
      <c r="C50" s="26">
        <f t="shared" si="0"/>
        <v>89291.3773989644</v>
      </c>
      <c r="D50" s="26">
        <f t="shared" si="1"/>
        <v>348.98046666761917</v>
      </c>
      <c r="E50" s="26">
        <f t="shared" si="2"/>
        <v>90.66686666571417</v>
      </c>
      <c r="F50" s="26">
        <f t="shared" si="3"/>
        <v>89200.71053229868</v>
      </c>
    </row>
    <row r="51" spans="2:6" ht="12.75">
      <c r="B51">
        <v>43</v>
      </c>
      <c r="C51" s="26">
        <f t="shared" si="0"/>
        <v>89200.71053229868</v>
      </c>
      <c r="D51" s="26">
        <f t="shared" si="1"/>
        <v>348.62611033040065</v>
      </c>
      <c r="E51" s="26">
        <f t="shared" si="2"/>
        <v>91.02122300293269</v>
      </c>
      <c r="F51" s="26">
        <f t="shared" si="3"/>
        <v>89109.68930929575</v>
      </c>
    </row>
    <row r="52" spans="2:6" ht="12.75">
      <c r="B52">
        <v>44</v>
      </c>
      <c r="C52" s="26">
        <f t="shared" si="0"/>
        <v>89109.68930929575</v>
      </c>
      <c r="D52" s="26">
        <f t="shared" si="1"/>
        <v>348.2703690504975</v>
      </c>
      <c r="E52" s="26">
        <f t="shared" si="2"/>
        <v>91.37696428283584</v>
      </c>
      <c r="F52" s="26">
        <f t="shared" si="3"/>
        <v>89018.3123450129</v>
      </c>
    </row>
    <row r="53" spans="2:6" ht="12.75">
      <c r="B53">
        <v>45</v>
      </c>
      <c r="C53" s="26">
        <f t="shared" si="0"/>
        <v>89018.3123450129</v>
      </c>
      <c r="D53" s="26">
        <f t="shared" si="1"/>
        <v>347.91323741509206</v>
      </c>
      <c r="E53" s="26">
        <f t="shared" si="2"/>
        <v>91.73409591824128</v>
      </c>
      <c r="F53" s="26">
        <f t="shared" si="3"/>
        <v>88926.57824909466</v>
      </c>
    </row>
    <row r="54" spans="2:6" ht="12.75">
      <c r="B54">
        <v>46</v>
      </c>
      <c r="C54" s="26">
        <f t="shared" si="0"/>
        <v>88926.57824909466</v>
      </c>
      <c r="D54" s="26">
        <f t="shared" si="1"/>
        <v>347.5547099902116</v>
      </c>
      <c r="E54" s="26">
        <f t="shared" si="2"/>
        <v>92.09262334312172</v>
      </c>
      <c r="F54" s="26">
        <f t="shared" si="3"/>
        <v>88834.48562575153</v>
      </c>
    </row>
    <row r="55" spans="2:6" ht="12.75">
      <c r="B55">
        <v>47</v>
      </c>
      <c r="C55" s="26">
        <f t="shared" si="0"/>
        <v>88834.48562575153</v>
      </c>
      <c r="D55" s="26">
        <f t="shared" si="1"/>
        <v>347.1947813206455</v>
      </c>
      <c r="E55" s="26">
        <f t="shared" si="2"/>
        <v>92.45255201268782</v>
      </c>
      <c r="F55" s="26">
        <f t="shared" si="3"/>
        <v>88742.03307373884</v>
      </c>
    </row>
    <row r="56" spans="2:6" ht="12.75">
      <c r="B56">
        <v>48</v>
      </c>
      <c r="C56" s="26">
        <f t="shared" si="0"/>
        <v>88742.03307373884</v>
      </c>
      <c r="D56" s="26">
        <f t="shared" si="1"/>
        <v>346.8334459298626</v>
      </c>
      <c r="E56" s="26">
        <f t="shared" si="2"/>
        <v>92.81388740347074</v>
      </c>
      <c r="F56" s="26">
        <f t="shared" si="3"/>
        <v>88649.21918633537</v>
      </c>
    </row>
    <row r="57" spans="2:6" ht="12.75">
      <c r="B57">
        <v>49</v>
      </c>
      <c r="C57" s="26">
        <f t="shared" si="0"/>
        <v>88649.21918633537</v>
      </c>
      <c r="D57" s="26">
        <f t="shared" si="1"/>
        <v>346.47069831992735</v>
      </c>
      <c r="E57" s="26">
        <f t="shared" si="2"/>
        <v>93.17663501340598</v>
      </c>
      <c r="F57" s="26">
        <f t="shared" si="3"/>
        <v>88556.04255132195</v>
      </c>
    </row>
    <row r="58" spans="2:6" ht="12.75">
      <c r="B58">
        <v>50</v>
      </c>
      <c r="C58" s="26">
        <f t="shared" si="0"/>
        <v>88556.04255132195</v>
      </c>
      <c r="D58" s="26">
        <f t="shared" si="1"/>
        <v>346.1065329714166</v>
      </c>
      <c r="E58" s="26">
        <f t="shared" si="2"/>
        <v>93.54080036191675</v>
      </c>
      <c r="F58" s="26">
        <f t="shared" si="3"/>
        <v>88462.50175096003</v>
      </c>
    </row>
    <row r="59" spans="2:6" ht="12.75">
      <c r="B59">
        <v>51</v>
      </c>
      <c r="C59" s="26">
        <f t="shared" si="0"/>
        <v>88462.50175096003</v>
      </c>
      <c r="D59" s="26">
        <f t="shared" si="1"/>
        <v>345.74094434333546</v>
      </c>
      <c r="E59" s="26">
        <f t="shared" si="2"/>
        <v>93.90638898999788</v>
      </c>
      <c r="F59" s="26">
        <f t="shared" si="3"/>
        <v>88368.59536197003</v>
      </c>
    </row>
    <row r="60" spans="2:6" ht="12.75">
      <c r="B60">
        <v>52</v>
      </c>
      <c r="C60" s="26">
        <f t="shared" si="0"/>
        <v>88368.59536197003</v>
      </c>
      <c r="D60" s="26">
        <f t="shared" si="1"/>
        <v>345.3739268730328</v>
      </c>
      <c r="E60" s="26">
        <f t="shared" si="2"/>
        <v>94.27340646030052</v>
      </c>
      <c r="F60" s="26">
        <f t="shared" si="3"/>
        <v>88274.32195550973</v>
      </c>
    </row>
    <row r="61" spans="2:6" ht="12.75">
      <c r="B61">
        <v>53</v>
      </c>
      <c r="C61" s="26">
        <f t="shared" si="0"/>
        <v>88274.32195550973</v>
      </c>
      <c r="D61" s="26">
        <f t="shared" si="1"/>
        <v>345.0054749761172</v>
      </c>
      <c r="E61" s="26">
        <f t="shared" si="2"/>
        <v>94.64185835721611</v>
      </c>
      <c r="F61" s="26">
        <f t="shared" si="3"/>
        <v>88179.68009715251</v>
      </c>
    </row>
    <row r="62" spans="2:6" ht="12.75">
      <c r="B62">
        <v>54</v>
      </c>
      <c r="C62" s="26">
        <f t="shared" si="0"/>
        <v>88179.68009715251</v>
      </c>
      <c r="D62" s="26">
        <f t="shared" si="1"/>
        <v>344.63558304637104</v>
      </c>
      <c r="E62" s="26">
        <f t="shared" si="2"/>
        <v>95.0117502869623</v>
      </c>
      <c r="F62" s="26">
        <f t="shared" si="3"/>
        <v>88084.66834686554</v>
      </c>
    </row>
    <row r="63" spans="2:6" ht="12.75">
      <c r="B63">
        <v>55</v>
      </c>
      <c r="C63" s="26">
        <f t="shared" si="0"/>
        <v>88084.66834686554</v>
      </c>
      <c r="D63" s="26">
        <f t="shared" si="1"/>
        <v>344.2642454556662</v>
      </c>
      <c r="E63" s="26">
        <f t="shared" si="2"/>
        <v>95.38308787766715</v>
      </c>
      <c r="F63" s="26">
        <f t="shared" si="3"/>
        <v>87989.28525898787</v>
      </c>
    </row>
    <row r="64" spans="2:6" ht="12.75">
      <c r="B64">
        <v>56</v>
      </c>
      <c r="C64" s="26">
        <f t="shared" si="0"/>
        <v>87989.28525898787</v>
      </c>
      <c r="D64" s="26">
        <f t="shared" si="1"/>
        <v>343.89145655387756</v>
      </c>
      <c r="E64" s="26">
        <f t="shared" si="2"/>
        <v>95.75587677945578</v>
      </c>
      <c r="F64" s="26">
        <f t="shared" si="3"/>
        <v>87893.52938220842</v>
      </c>
    </row>
    <row r="65" spans="2:6" ht="12.75">
      <c r="B65">
        <v>57</v>
      </c>
      <c r="C65" s="26">
        <f t="shared" si="0"/>
        <v>87893.52938220842</v>
      </c>
      <c r="D65" s="26">
        <f t="shared" si="1"/>
        <v>343.5172106687979</v>
      </c>
      <c r="E65" s="26">
        <f t="shared" si="2"/>
        <v>96.13012266453546</v>
      </c>
      <c r="F65" s="26">
        <f t="shared" si="3"/>
        <v>87797.39925954389</v>
      </c>
    </row>
    <row r="66" spans="2:6" ht="12.75">
      <c r="B66">
        <v>58</v>
      </c>
      <c r="C66" s="26">
        <f t="shared" si="0"/>
        <v>87797.39925954389</v>
      </c>
      <c r="D66" s="26">
        <f t="shared" si="1"/>
        <v>343.14150210605067</v>
      </c>
      <c r="E66" s="26">
        <f t="shared" si="2"/>
        <v>96.50583122728267</v>
      </c>
      <c r="F66" s="26">
        <f t="shared" si="3"/>
        <v>87700.8934283166</v>
      </c>
    </row>
    <row r="67" spans="2:6" ht="12.75">
      <c r="B67">
        <v>59</v>
      </c>
      <c r="C67" s="26">
        <f t="shared" si="0"/>
        <v>87700.8934283166</v>
      </c>
      <c r="D67" s="26">
        <f t="shared" si="1"/>
        <v>342.76432514900404</v>
      </c>
      <c r="E67" s="26">
        <f t="shared" si="2"/>
        <v>96.8830081843293</v>
      </c>
      <c r="F67" s="26">
        <f t="shared" si="3"/>
        <v>87604.01042013227</v>
      </c>
    </row>
    <row r="68" spans="2:6" ht="12.75">
      <c r="B68">
        <v>60</v>
      </c>
      <c r="C68" s="26">
        <f t="shared" si="0"/>
        <v>87604.01042013227</v>
      </c>
      <c r="D68" s="26">
        <f t="shared" si="1"/>
        <v>342.3856740586836</v>
      </c>
      <c r="E68" s="26">
        <f t="shared" si="2"/>
        <v>97.26165927464973</v>
      </c>
      <c r="F68" s="26">
        <f t="shared" si="3"/>
        <v>87506.74876085762</v>
      </c>
    </row>
    <row r="69" spans="2:6" ht="12.75">
      <c r="B69">
        <v>61</v>
      </c>
      <c r="C69" s="26">
        <f t="shared" si="0"/>
        <v>87506.74876085762</v>
      </c>
      <c r="D69" s="26">
        <f t="shared" si="1"/>
        <v>342.0055430736852</v>
      </c>
      <c r="E69" s="26">
        <f t="shared" si="2"/>
        <v>97.64179025964813</v>
      </c>
      <c r="F69" s="26">
        <f t="shared" si="3"/>
        <v>87409.10697059798</v>
      </c>
    </row>
    <row r="70" spans="2:6" ht="12.75">
      <c r="B70">
        <v>62</v>
      </c>
      <c r="C70" s="26">
        <f t="shared" si="0"/>
        <v>87409.10697059798</v>
      </c>
      <c r="D70" s="26">
        <f t="shared" si="1"/>
        <v>341.62392641008705</v>
      </c>
      <c r="E70" s="26">
        <f t="shared" si="2"/>
        <v>98.02340692324628</v>
      </c>
      <c r="F70" s="26">
        <f t="shared" si="3"/>
        <v>87311.08356367474</v>
      </c>
    </row>
    <row r="71" spans="2:6" ht="12.75">
      <c r="B71">
        <v>63</v>
      </c>
      <c r="C71" s="26">
        <f t="shared" si="0"/>
        <v>87311.08356367474</v>
      </c>
      <c r="D71" s="26">
        <f t="shared" si="1"/>
        <v>341.2408182613621</v>
      </c>
      <c r="E71" s="26">
        <f t="shared" si="2"/>
        <v>98.40651507197123</v>
      </c>
      <c r="F71" s="26">
        <f t="shared" si="3"/>
        <v>87212.67704860277</v>
      </c>
    </row>
    <row r="72" spans="2:6" ht="12.75">
      <c r="B72">
        <v>64</v>
      </c>
      <c r="C72" s="26">
        <f t="shared" si="0"/>
        <v>87212.67704860277</v>
      </c>
      <c r="D72" s="26">
        <f t="shared" si="1"/>
        <v>340.85621279828916</v>
      </c>
      <c r="E72" s="26">
        <f t="shared" si="2"/>
        <v>98.79112053504417</v>
      </c>
      <c r="F72" s="26">
        <f t="shared" si="3"/>
        <v>87113.88592806773</v>
      </c>
    </row>
    <row r="73" spans="2:6" ht="12.75">
      <c r="B73">
        <v>65</v>
      </c>
      <c r="C73" s="26">
        <f t="shared" si="0"/>
        <v>87113.88592806773</v>
      </c>
      <c r="D73" s="26">
        <f t="shared" si="1"/>
        <v>340.4701041688647</v>
      </c>
      <c r="E73" s="26">
        <f t="shared" si="2"/>
        <v>99.17722916446866</v>
      </c>
      <c r="F73" s="26">
        <f t="shared" si="3"/>
        <v>87014.70869890325</v>
      </c>
    </row>
    <row r="74" spans="2:6" ht="12.75">
      <c r="B74">
        <v>66</v>
      </c>
      <c r="C74" s="26">
        <f t="shared" si="0"/>
        <v>87014.70869890325</v>
      </c>
      <c r="D74" s="26">
        <f t="shared" si="1"/>
        <v>340.08248649821354</v>
      </c>
      <c r="E74" s="26">
        <f t="shared" si="2"/>
        <v>99.5648468351198</v>
      </c>
      <c r="F74" s="26">
        <f t="shared" si="3"/>
        <v>86915.14385206814</v>
      </c>
    </row>
    <row r="75" spans="2:6" ht="12.75">
      <c r="B75">
        <v>67</v>
      </c>
      <c r="C75" s="26">
        <f aca="true" t="shared" si="4" ref="C75:C128">F74</f>
        <v>86915.14385206814</v>
      </c>
      <c r="D75" s="26">
        <f aca="true" t="shared" si="5" ref="D75:D128">C75*$C$6/12</f>
        <v>339.69335388849964</v>
      </c>
      <c r="E75" s="26">
        <f aca="true" t="shared" si="6" ref="E75:E128">$E$6-D75</f>
        <v>99.95397944483369</v>
      </c>
      <c r="F75" s="26">
        <f aca="true" t="shared" si="7" ref="F75:F128">C75-E75</f>
        <v>86815.1898726233</v>
      </c>
    </row>
    <row r="76" spans="2:6" ht="12.75">
      <c r="B76">
        <v>68</v>
      </c>
      <c r="C76" s="26">
        <f t="shared" si="4"/>
        <v>86815.1898726233</v>
      </c>
      <c r="D76" s="26">
        <f t="shared" si="5"/>
        <v>339.3027004188361</v>
      </c>
      <c r="E76" s="26">
        <f t="shared" si="6"/>
        <v>100.34463291449725</v>
      </c>
      <c r="F76" s="26">
        <f t="shared" si="7"/>
        <v>86714.84523970881</v>
      </c>
    </row>
    <row r="77" spans="2:6" ht="12.75">
      <c r="B77">
        <v>69</v>
      </c>
      <c r="C77" s="26">
        <f t="shared" si="4"/>
        <v>86714.84523970881</v>
      </c>
      <c r="D77" s="26">
        <f t="shared" si="5"/>
        <v>338.9105201451952</v>
      </c>
      <c r="E77" s="26">
        <f t="shared" si="6"/>
        <v>100.73681318813811</v>
      </c>
      <c r="F77" s="26">
        <f t="shared" si="7"/>
        <v>86614.10842652067</v>
      </c>
    </row>
    <row r="78" spans="2:6" ht="12.75">
      <c r="B78">
        <v>70</v>
      </c>
      <c r="C78" s="26">
        <f t="shared" si="4"/>
        <v>86614.10842652067</v>
      </c>
      <c r="D78" s="26">
        <f t="shared" si="5"/>
        <v>338.5168071003183</v>
      </c>
      <c r="E78" s="26">
        <f t="shared" si="6"/>
        <v>101.13052623301502</v>
      </c>
      <c r="F78" s="26">
        <f t="shared" si="7"/>
        <v>86512.97790028766</v>
      </c>
    </row>
    <row r="79" spans="2:6" ht="12.75">
      <c r="B79">
        <v>71</v>
      </c>
      <c r="C79" s="26">
        <f t="shared" si="4"/>
        <v>86512.97790028766</v>
      </c>
      <c r="D79" s="26">
        <f t="shared" si="5"/>
        <v>338.1215552936242</v>
      </c>
      <c r="E79" s="26">
        <f t="shared" si="6"/>
        <v>101.52577803970911</v>
      </c>
      <c r="F79" s="26">
        <f t="shared" si="7"/>
        <v>86411.45212224795</v>
      </c>
    </row>
    <row r="80" spans="2:6" ht="12.75">
      <c r="B80">
        <v>72</v>
      </c>
      <c r="C80" s="26">
        <f t="shared" si="4"/>
        <v>86411.45212224795</v>
      </c>
      <c r="D80" s="26">
        <f t="shared" si="5"/>
        <v>337.7247587111191</v>
      </c>
      <c r="E80" s="26">
        <f t="shared" si="6"/>
        <v>101.92257462221426</v>
      </c>
      <c r="F80" s="26">
        <f t="shared" si="7"/>
        <v>86309.52954762575</v>
      </c>
    </row>
    <row r="81" spans="2:6" ht="12.75">
      <c r="B81">
        <v>73</v>
      </c>
      <c r="C81" s="26">
        <f t="shared" si="4"/>
        <v>86309.52954762575</v>
      </c>
      <c r="D81" s="26">
        <f t="shared" si="5"/>
        <v>337.3264113153039</v>
      </c>
      <c r="E81" s="26">
        <f t="shared" si="6"/>
        <v>102.32092201802942</v>
      </c>
      <c r="F81" s="26">
        <f t="shared" si="7"/>
        <v>86207.20862560772</v>
      </c>
    </row>
    <row r="82" spans="2:6" ht="12.75">
      <c r="B82">
        <v>74</v>
      </c>
      <c r="C82" s="26">
        <f t="shared" si="4"/>
        <v>86207.20862560772</v>
      </c>
      <c r="D82" s="26">
        <f t="shared" si="5"/>
        <v>336.9265070450835</v>
      </c>
      <c r="E82" s="26">
        <f t="shared" si="6"/>
        <v>102.72082628824984</v>
      </c>
      <c r="F82" s="26">
        <f t="shared" si="7"/>
        <v>86104.48779931947</v>
      </c>
    </row>
    <row r="83" spans="2:6" ht="12.75">
      <c r="B83">
        <v>75</v>
      </c>
      <c r="C83" s="26">
        <f t="shared" si="4"/>
        <v>86104.48779931947</v>
      </c>
      <c r="D83" s="26">
        <f t="shared" si="5"/>
        <v>336.52503981567355</v>
      </c>
      <c r="E83" s="26">
        <f t="shared" si="6"/>
        <v>103.12229351765978</v>
      </c>
      <c r="F83" s="26">
        <f t="shared" si="7"/>
        <v>86001.3655058018</v>
      </c>
    </row>
    <row r="84" spans="2:6" ht="12.75">
      <c r="B84">
        <v>76</v>
      </c>
      <c r="C84" s="26">
        <f t="shared" si="4"/>
        <v>86001.3655058018</v>
      </c>
      <c r="D84" s="26">
        <f t="shared" si="5"/>
        <v>336.12200351850873</v>
      </c>
      <c r="E84" s="26">
        <f t="shared" si="6"/>
        <v>103.5253298148246</v>
      </c>
      <c r="F84" s="26">
        <f t="shared" si="7"/>
        <v>85897.84017598697</v>
      </c>
    </row>
    <row r="85" spans="2:6" ht="12.75">
      <c r="B85">
        <v>77</v>
      </c>
      <c r="C85" s="26">
        <f t="shared" si="4"/>
        <v>85897.84017598697</v>
      </c>
      <c r="D85" s="26">
        <f t="shared" si="5"/>
        <v>335.71739202114907</v>
      </c>
      <c r="E85" s="26">
        <f t="shared" si="6"/>
        <v>103.92994131218427</v>
      </c>
      <c r="F85" s="26">
        <f t="shared" si="7"/>
        <v>85793.9102346748</v>
      </c>
    </row>
    <row r="86" spans="2:6" ht="12.75">
      <c r="B86">
        <v>78</v>
      </c>
      <c r="C86" s="26">
        <f t="shared" si="4"/>
        <v>85793.9102346748</v>
      </c>
      <c r="D86" s="26">
        <f t="shared" si="5"/>
        <v>335.31119916718734</v>
      </c>
      <c r="E86" s="26">
        <f t="shared" si="6"/>
        <v>104.336134166146</v>
      </c>
      <c r="F86" s="26">
        <f t="shared" si="7"/>
        <v>85689.57410050865</v>
      </c>
    </row>
    <row r="87" spans="2:6" ht="12.75">
      <c r="B87">
        <v>79</v>
      </c>
      <c r="C87" s="26">
        <f t="shared" si="4"/>
        <v>85689.57410050865</v>
      </c>
      <c r="D87" s="26">
        <f t="shared" si="5"/>
        <v>334.90341877615464</v>
      </c>
      <c r="E87" s="26">
        <f t="shared" si="6"/>
        <v>104.7439145571787</v>
      </c>
      <c r="F87" s="26">
        <f t="shared" si="7"/>
        <v>85584.83018595146</v>
      </c>
    </row>
    <row r="88" spans="2:6" ht="12.75">
      <c r="B88">
        <v>80</v>
      </c>
      <c r="C88" s="26">
        <f t="shared" si="4"/>
        <v>85584.83018595146</v>
      </c>
      <c r="D88" s="26">
        <f t="shared" si="5"/>
        <v>334.49404464342695</v>
      </c>
      <c r="E88" s="26">
        <f t="shared" si="6"/>
        <v>105.15328868990639</v>
      </c>
      <c r="F88" s="26">
        <f t="shared" si="7"/>
        <v>85479.67689726155</v>
      </c>
    </row>
    <row r="89" spans="2:6" ht="12.75">
      <c r="B89">
        <v>81</v>
      </c>
      <c r="C89" s="26">
        <f t="shared" si="4"/>
        <v>85479.67689726155</v>
      </c>
      <c r="D89" s="26">
        <f t="shared" si="5"/>
        <v>334.08307054013056</v>
      </c>
      <c r="E89" s="26">
        <f t="shared" si="6"/>
        <v>105.56426279320277</v>
      </c>
      <c r="F89" s="26">
        <f t="shared" si="7"/>
        <v>85374.11263446836</v>
      </c>
    </row>
    <row r="90" spans="2:6" ht="12.75">
      <c r="B90">
        <v>82</v>
      </c>
      <c r="C90" s="26">
        <f t="shared" si="4"/>
        <v>85374.11263446836</v>
      </c>
      <c r="D90" s="26">
        <f t="shared" si="5"/>
        <v>333.6704902130471</v>
      </c>
      <c r="E90" s="26">
        <f t="shared" si="6"/>
        <v>105.97684312028622</v>
      </c>
      <c r="F90" s="26">
        <f t="shared" si="7"/>
        <v>85268.13579134808</v>
      </c>
    </row>
    <row r="91" spans="2:6" ht="12.75">
      <c r="B91">
        <v>83</v>
      </c>
      <c r="C91" s="26">
        <f t="shared" si="4"/>
        <v>85268.13579134808</v>
      </c>
      <c r="D91" s="26">
        <f t="shared" si="5"/>
        <v>333.2562973845187</v>
      </c>
      <c r="E91" s="26">
        <f t="shared" si="6"/>
        <v>106.39103594881465</v>
      </c>
      <c r="F91" s="26">
        <f t="shared" si="7"/>
        <v>85161.74475539925</v>
      </c>
    </row>
    <row r="92" spans="2:6" ht="12.75">
      <c r="B92">
        <v>84</v>
      </c>
      <c r="C92" s="26">
        <f t="shared" si="4"/>
        <v>85161.74475539925</v>
      </c>
      <c r="D92" s="26">
        <f t="shared" si="5"/>
        <v>332.8404857523521</v>
      </c>
      <c r="E92" s="26">
        <f t="shared" si="6"/>
        <v>106.80684758098124</v>
      </c>
      <c r="F92" s="26">
        <f t="shared" si="7"/>
        <v>85054.93790781827</v>
      </c>
    </row>
    <row r="93" spans="2:6" ht="12.75">
      <c r="B93">
        <v>85</v>
      </c>
      <c r="C93" s="26">
        <f t="shared" si="4"/>
        <v>85054.93790781827</v>
      </c>
      <c r="D93" s="26">
        <f t="shared" si="5"/>
        <v>332.42304898972304</v>
      </c>
      <c r="E93" s="26">
        <f t="shared" si="6"/>
        <v>107.2242843436103</v>
      </c>
      <c r="F93" s="26">
        <f t="shared" si="7"/>
        <v>84947.71362347466</v>
      </c>
    </row>
    <row r="94" spans="2:6" ht="12.75">
      <c r="B94">
        <v>86</v>
      </c>
      <c r="C94" s="26">
        <f t="shared" si="4"/>
        <v>84947.71362347466</v>
      </c>
      <c r="D94" s="26">
        <f t="shared" si="5"/>
        <v>332.0039807450801</v>
      </c>
      <c r="E94" s="26">
        <f t="shared" si="6"/>
        <v>107.64335258825321</v>
      </c>
      <c r="F94" s="26">
        <f t="shared" si="7"/>
        <v>84840.0702708864</v>
      </c>
    </row>
    <row r="95" spans="2:6" ht="12.75">
      <c r="B95">
        <v>87</v>
      </c>
      <c r="C95" s="26">
        <f t="shared" si="4"/>
        <v>84840.0702708864</v>
      </c>
      <c r="D95" s="26">
        <f t="shared" si="5"/>
        <v>331.5832746420477</v>
      </c>
      <c r="E95" s="26">
        <f t="shared" si="6"/>
        <v>108.06405869128565</v>
      </c>
      <c r="F95" s="26">
        <f t="shared" si="7"/>
        <v>84732.0062121951</v>
      </c>
    </row>
    <row r="96" spans="2:6" ht="12.75">
      <c r="B96">
        <v>88</v>
      </c>
      <c r="C96" s="26">
        <f t="shared" si="4"/>
        <v>84732.0062121951</v>
      </c>
      <c r="D96" s="26">
        <f t="shared" si="5"/>
        <v>331.1609242793292</v>
      </c>
      <c r="E96" s="26">
        <f t="shared" si="6"/>
        <v>108.48640905400413</v>
      </c>
      <c r="F96" s="26">
        <f t="shared" si="7"/>
        <v>84623.5198031411</v>
      </c>
    </row>
    <row r="97" spans="2:6" ht="12.75">
      <c r="B97">
        <v>89</v>
      </c>
      <c r="C97" s="26">
        <f t="shared" si="4"/>
        <v>84623.5198031411</v>
      </c>
      <c r="D97" s="26">
        <f t="shared" si="5"/>
        <v>330.73692323060976</v>
      </c>
      <c r="E97" s="26">
        <f t="shared" si="6"/>
        <v>108.91041010272357</v>
      </c>
      <c r="F97" s="26">
        <f t="shared" si="7"/>
        <v>84514.60939303838</v>
      </c>
    </row>
    <row r="98" spans="2:6" ht="12.75">
      <c r="B98">
        <v>90</v>
      </c>
      <c r="C98" s="26">
        <f t="shared" si="4"/>
        <v>84514.60939303838</v>
      </c>
      <c r="D98" s="26">
        <f t="shared" si="5"/>
        <v>330.3112650444583</v>
      </c>
      <c r="E98" s="26">
        <f t="shared" si="6"/>
        <v>109.33606828887503</v>
      </c>
      <c r="F98" s="26">
        <f t="shared" si="7"/>
        <v>84405.2733247495</v>
      </c>
    </row>
    <row r="99" spans="2:6" ht="12.75">
      <c r="B99">
        <v>91</v>
      </c>
      <c r="C99" s="26">
        <f t="shared" si="4"/>
        <v>84405.2733247495</v>
      </c>
      <c r="D99" s="26">
        <f t="shared" si="5"/>
        <v>329.88394324422933</v>
      </c>
      <c r="E99" s="26">
        <f t="shared" si="6"/>
        <v>109.763390089104</v>
      </c>
      <c r="F99" s="26">
        <f t="shared" si="7"/>
        <v>84295.5099346604</v>
      </c>
    </row>
    <row r="100" spans="2:6" ht="12.75">
      <c r="B100">
        <v>92</v>
      </c>
      <c r="C100" s="26">
        <f t="shared" si="4"/>
        <v>84295.5099346604</v>
      </c>
      <c r="D100" s="26">
        <f t="shared" si="5"/>
        <v>329.45495132796435</v>
      </c>
      <c r="E100" s="26">
        <f t="shared" si="6"/>
        <v>110.19238200536898</v>
      </c>
      <c r="F100" s="26">
        <f t="shared" si="7"/>
        <v>84185.31755265503</v>
      </c>
    </row>
    <row r="101" spans="2:6" ht="12.75">
      <c r="B101">
        <v>93</v>
      </c>
      <c r="C101" s="26">
        <f t="shared" si="4"/>
        <v>84185.31755265503</v>
      </c>
      <c r="D101" s="26">
        <f t="shared" si="5"/>
        <v>329.0242827682934</v>
      </c>
      <c r="E101" s="26">
        <f t="shared" si="6"/>
        <v>110.62305056503993</v>
      </c>
      <c r="F101" s="26">
        <f t="shared" si="7"/>
        <v>84074.69450208999</v>
      </c>
    </row>
    <row r="102" spans="2:6" ht="12.75">
      <c r="B102">
        <v>94</v>
      </c>
      <c r="C102" s="26">
        <f t="shared" si="4"/>
        <v>84074.69450208999</v>
      </c>
      <c r="D102" s="26">
        <f t="shared" si="5"/>
        <v>328.591931012335</v>
      </c>
      <c r="E102" s="26">
        <f t="shared" si="6"/>
        <v>111.05540232099833</v>
      </c>
      <c r="F102" s="26">
        <f t="shared" si="7"/>
        <v>83963.63909976899</v>
      </c>
    </row>
    <row r="103" spans="2:6" ht="12.75">
      <c r="B103">
        <v>95</v>
      </c>
      <c r="C103" s="26">
        <f t="shared" si="4"/>
        <v>83963.63909976899</v>
      </c>
      <c r="D103" s="26">
        <f t="shared" si="5"/>
        <v>328.1578894815971</v>
      </c>
      <c r="E103" s="26">
        <f t="shared" si="6"/>
        <v>111.48944385173621</v>
      </c>
      <c r="F103" s="26">
        <f t="shared" si="7"/>
        <v>83852.14965591725</v>
      </c>
    </row>
    <row r="104" spans="2:6" ht="12.75">
      <c r="B104">
        <v>96</v>
      </c>
      <c r="C104" s="26">
        <f t="shared" si="4"/>
        <v>83852.14965591725</v>
      </c>
      <c r="D104" s="26">
        <f t="shared" si="5"/>
        <v>327.72215157187657</v>
      </c>
      <c r="E104" s="26">
        <f t="shared" si="6"/>
        <v>111.92518176145677</v>
      </c>
      <c r="F104" s="26">
        <f t="shared" si="7"/>
        <v>83740.2244741558</v>
      </c>
    </row>
    <row r="105" spans="2:6" ht="12.75">
      <c r="B105">
        <v>97</v>
      </c>
      <c r="C105" s="26">
        <f t="shared" si="4"/>
        <v>83740.2244741558</v>
      </c>
      <c r="D105" s="26">
        <f t="shared" si="5"/>
        <v>327.28471065315887</v>
      </c>
      <c r="E105" s="26">
        <f t="shared" si="6"/>
        <v>112.36262268017447</v>
      </c>
      <c r="F105" s="26">
        <f t="shared" si="7"/>
        <v>83627.86185147562</v>
      </c>
    </row>
    <row r="106" spans="2:6" ht="12.75">
      <c r="B106">
        <v>98</v>
      </c>
      <c r="C106" s="26">
        <f t="shared" si="4"/>
        <v>83627.86185147562</v>
      </c>
      <c r="D106" s="26">
        <f t="shared" si="5"/>
        <v>326.8455600695172</v>
      </c>
      <c r="E106" s="26">
        <f t="shared" si="6"/>
        <v>112.80177326381613</v>
      </c>
      <c r="F106" s="26">
        <f t="shared" si="7"/>
        <v>83515.06007821181</v>
      </c>
    </row>
    <row r="107" spans="2:6" ht="12.75">
      <c r="B107">
        <v>99</v>
      </c>
      <c r="C107" s="26">
        <f t="shared" si="4"/>
        <v>83515.06007821181</v>
      </c>
      <c r="D107" s="26">
        <f t="shared" si="5"/>
        <v>326.40469313901116</v>
      </c>
      <c r="E107" s="26">
        <f t="shared" si="6"/>
        <v>113.24264019432218</v>
      </c>
      <c r="F107" s="26">
        <f t="shared" si="7"/>
        <v>83401.81743801749</v>
      </c>
    </row>
    <row r="108" spans="2:6" ht="12.75">
      <c r="B108">
        <v>100</v>
      </c>
      <c r="C108" s="26">
        <f t="shared" si="4"/>
        <v>83401.81743801749</v>
      </c>
      <c r="D108" s="26">
        <f t="shared" si="5"/>
        <v>325.962103153585</v>
      </c>
      <c r="E108" s="26">
        <f t="shared" si="6"/>
        <v>113.68523017974832</v>
      </c>
      <c r="F108" s="26">
        <f t="shared" si="7"/>
        <v>83288.13220783774</v>
      </c>
    </row>
    <row r="109" spans="2:6" ht="12.75">
      <c r="B109">
        <v>101</v>
      </c>
      <c r="C109" s="26">
        <f t="shared" si="4"/>
        <v>83288.13220783774</v>
      </c>
      <c r="D109" s="26">
        <f t="shared" si="5"/>
        <v>325.5177833789658</v>
      </c>
      <c r="E109" s="26">
        <f t="shared" si="6"/>
        <v>114.12954995436752</v>
      </c>
      <c r="F109" s="26">
        <f t="shared" si="7"/>
        <v>83174.00265788338</v>
      </c>
    </row>
    <row r="110" spans="2:6" ht="12.75">
      <c r="B110">
        <v>102</v>
      </c>
      <c r="C110" s="26">
        <f t="shared" si="4"/>
        <v>83174.00265788338</v>
      </c>
      <c r="D110" s="26">
        <f t="shared" si="5"/>
        <v>325.0717270545609</v>
      </c>
      <c r="E110" s="26">
        <f t="shared" si="6"/>
        <v>114.57560627877245</v>
      </c>
      <c r="F110" s="26">
        <f t="shared" si="7"/>
        <v>83059.42705160461</v>
      </c>
    </row>
    <row r="111" spans="2:6" ht="12.75">
      <c r="B111">
        <v>103</v>
      </c>
      <c r="C111" s="26">
        <f t="shared" si="4"/>
        <v>83059.42705160461</v>
      </c>
      <c r="D111" s="26">
        <f t="shared" si="5"/>
        <v>324.6239273933547</v>
      </c>
      <c r="E111" s="26">
        <f t="shared" si="6"/>
        <v>115.02340593997866</v>
      </c>
      <c r="F111" s="26">
        <f t="shared" si="7"/>
        <v>82944.40364566463</v>
      </c>
    </row>
    <row r="112" spans="2:6" ht="12.75">
      <c r="B112">
        <v>104</v>
      </c>
      <c r="C112" s="26">
        <f t="shared" si="4"/>
        <v>82944.40364566463</v>
      </c>
      <c r="D112" s="26">
        <f t="shared" si="5"/>
        <v>324.1743775818059</v>
      </c>
      <c r="E112" s="26">
        <f t="shared" si="6"/>
        <v>115.47295575152742</v>
      </c>
      <c r="F112" s="26">
        <f t="shared" si="7"/>
        <v>82828.9306899131</v>
      </c>
    </row>
    <row r="113" spans="2:6" ht="12.75">
      <c r="B113">
        <v>105</v>
      </c>
      <c r="C113" s="26">
        <f t="shared" si="4"/>
        <v>82828.9306899131</v>
      </c>
      <c r="D113" s="26">
        <f t="shared" si="5"/>
        <v>323.7230707797437</v>
      </c>
      <c r="E113" s="26">
        <f t="shared" si="6"/>
        <v>115.92426255358964</v>
      </c>
      <c r="F113" s="26">
        <f t="shared" si="7"/>
        <v>82713.00642735952</v>
      </c>
    </row>
    <row r="114" spans="2:6" ht="12.75">
      <c r="B114">
        <v>106</v>
      </c>
      <c r="C114" s="26">
        <f t="shared" si="4"/>
        <v>82713.00642735952</v>
      </c>
      <c r="D114" s="26">
        <f t="shared" si="5"/>
        <v>323.27000012026343</v>
      </c>
      <c r="E114" s="26">
        <f t="shared" si="6"/>
        <v>116.3773332130699</v>
      </c>
      <c r="F114" s="26">
        <f t="shared" si="7"/>
        <v>82596.62909414645</v>
      </c>
    </row>
    <row r="115" spans="2:6" ht="12.75">
      <c r="B115">
        <v>107</v>
      </c>
      <c r="C115" s="26">
        <f t="shared" si="4"/>
        <v>82596.62909414645</v>
      </c>
      <c r="D115" s="26">
        <f t="shared" si="5"/>
        <v>322.8151587096224</v>
      </c>
      <c r="E115" s="26">
        <f t="shared" si="6"/>
        <v>116.83217462371096</v>
      </c>
      <c r="F115" s="26">
        <f t="shared" si="7"/>
        <v>82479.79691952275</v>
      </c>
    </row>
    <row r="116" spans="2:6" ht="12.75">
      <c r="B116">
        <v>108</v>
      </c>
      <c r="C116" s="26">
        <f t="shared" si="4"/>
        <v>82479.79691952275</v>
      </c>
      <c r="D116" s="26">
        <f t="shared" si="5"/>
        <v>322.3585396271347</v>
      </c>
      <c r="E116" s="26">
        <f t="shared" si="6"/>
        <v>117.28879370619865</v>
      </c>
      <c r="F116" s="26">
        <f t="shared" si="7"/>
        <v>82362.50812581654</v>
      </c>
    </row>
    <row r="117" spans="2:6" ht="12.75">
      <c r="B117">
        <v>109</v>
      </c>
      <c r="C117" s="26">
        <f t="shared" si="4"/>
        <v>82362.50812581654</v>
      </c>
      <c r="D117" s="26">
        <f t="shared" si="5"/>
        <v>321.9001359250663</v>
      </c>
      <c r="E117" s="26">
        <f t="shared" si="6"/>
        <v>117.74719740826703</v>
      </c>
      <c r="F117" s="26">
        <f t="shared" si="7"/>
        <v>82244.76092840827</v>
      </c>
    </row>
    <row r="118" spans="2:6" ht="12.75">
      <c r="B118">
        <v>110</v>
      </c>
      <c r="C118" s="26">
        <f t="shared" si="4"/>
        <v>82244.76092840827</v>
      </c>
      <c r="D118" s="26">
        <f t="shared" si="5"/>
        <v>321.439940628529</v>
      </c>
      <c r="E118" s="26">
        <f t="shared" si="6"/>
        <v>118.20739270480436</v>
      </c>
      <c r="F118" s="26">
        <f t="shared" si="7"/>
        <v>82126.55353570347</v>
      </c>
    </row>
    <row r="119" spans="2:6" ht="12.75">
      <c r="B119">
        <v>111</v>
      </c>
      <c r="C119" s="26">
        <f t="shared" si="4"/>
        <v>82126.55353570347</v>
      </c>
      <c r="D119" s="26">
        <f t="shared" si="5"/>
        <v>320.97794673537436</v>
      </c>
      <c r="E119" s="26">
        <f t="shared" si="6"/>
        <v>118.66938659795898</v>
      </c>
      <c r="F119" s="26">
        <f t="shared" si="7"/>
        <v>82007.8841491055</v>
      </c>
    </row>
    <row r="120" spans="2:6" ht="12.75">
      <c r="B120">
        <v>112</v>
      </c>
      <c r="C120" s="26">
        <f t="shared" si="4"/>
        <v>82007.8841491055</v>
      </c>
      <c r="D120" s="26">
        <f t="shared" si="5"/>
        <v>320.51414721608734</v>
      </c>
      <c r="E120" s="26">
        <f t="shared" si="6"/>
        <v>119.133186117246</v>
      </c>
      <c r="F120" s="26">
        <f t="shared" si="7"/>
        <v>81888.75096298826</v>
      </c>
    </row>
    <row r="121" spans="2:6" ht="12.75">
      <c r="B121">
        <v>113</v>
      </c>
      <c r="C121" s="26">
        <f t="shared" si="4"/>
        <v>81888.75096298826</v>
      </c>
      <c r="D121" s="26">
        <f t="shared" si="5"/>
        <v>320.0485350136791</v>
      </c>
      <c r="E121" s="26">
        <f t="shared" si="6"/>
        <v>119.59879831965424</v>
      </c>
      <c r="F121" s="26">
        <f t="shared" si="7"/>
        <v>81769.1521646686</v>
      </c>
    </row>
    <row r="122" spans="2:6" ht="12.75">
      <c r="B122">
        <v>114</v>
      </c>
      <c r="C122" s="26">
        <f t="shared" si="4"/>
        <v>81769.1521646686</v>
      </c>
      <c r="D122" s="26">
        <f t="shared" si="5"/>
        <v>319.58110304357973</v>
      </c>
      <c r="E122" s="26">
        <f t="shared" si="6"/>
        <v>120.0662302897536</v>
      </c>
      <c r="F122" s="26">
        <f t="shared" si="7"/>
        <v>81649.08593437885</v>
      </c>
    </row>
    <row r="123" spans="2:6" ht="12.75">
      <c r="B123">
        <v>115</v>
      </c>
      <c r="C123" s="26">
        <f t="shared" si="4"/>
        <v>81649.08593437885</v>
      </c>
      <c r="D123" s="26">
        <f t="shared" si="5"/>
        <v>319.11184419353066</v>
      </c>
      <c r="E123" s="26">
        <f t="shared" si="6"/>
        <v>120.53548913980268</v>
      </c>
      <c r="F123" s="26">
        <f t="shared" si="7"/>
        <v>81528.55044523905</v>
      </c>
    </row>
    <row r="124" spans="2:6" ht="12.75">
      <c r="B124">
        <v>116</v>
      </c>
      <c r="C124" s="26">
        <f t="shared" si="4"/>
        <v>81528.55044523905</v>
      </c>
      <c r="D124" s="26">
        <f t="shared" si="5"/>
        <v>318.6407513234759</v>
      </c>
      <c r="E124" s="26">
        <f t="shared" si="6"/>
        <v>121.00658200985742</v>
      </c>
      <c r="F124" s="26">
        <f t="shared" si="7"/>
        <v>81407.54386322919</v>
      </c>
    </row>
    <row r="125" spans="2:6" ht="12.75">
      <c r="B125">
        <v>117</v>
      </c>
      <c r="C125" s="26">
        <f t="shared" si="4"/>
        <v>81407.54386322919</v>
      </c>
      <c r="D125" s="26">
        <f t="shared" si="5"/>
        <v>318.16781726545406</v>
      </c>
      <c r="E125" s="26">
        <f t="shared" si="6"/>
        <v>121.47951606787927</v>
      </c>
      <c r="F125" s="26">
        <f t="shared" si="7"/>
        <v>81286.06434716131</v>
      </c>
    </row>
    <row r="126" spans="2:6" ht="12.75">
      <c r="B126">
        <v>118</v>
      </c>
      <c r="C126" s="26">
        <f t="shared" si="4"/>
        <v>81286.06434716131</v>
      </c>
      <c r="D126" s="26">
        <f t="shared" si="5"/>
        <v>317.6930348234888</v>
      </c>
      <c r="E126" s="26">
        <f t="shared" si="6"/>
        <v>121.95429850984453</v>
      </c>
      <c r="F126" s="26">
        <f t="shared" si="7"/>
        <v>81164.11004865148</v>
      </c>
    </row>
    <row r="127" spans="2:6" ht="12.75">
      <c r="B127">
        <v>119</v>
      </c>
      <c r="C127" s="26">
        <f t="shared" si="4"/>
        <v>81164.11004865148</v>
      </c>
      <c r="D127" s="26">
        <f t="shared" si="5"/>
        <v>317.2163967734795</v>
      </c>
      <c r="E127" s="26">
        <f t="shared" si="6"/>
        <v>122.43093655985382</v>
      </c>
      <c r="F127" s="26">
        <f t="shared" si="7"/>
        <v>81041.67911209162</v>
      </c>
    </row>
    <row r="128" spans="2:6" ht="12.75">
      <c r="B128">
        <v>120</v>
      </c>
      <c r="C128" s="26">
        <f t="shared" si="4"/>
        <v>81041.67911209162</v>
      </c>
      <c r="D128" s="26">
        <f t="shared" si="5"/>
        <v>316.7378958630914</v>
      </c>
      <c r="E128" s="26">
        <f t="shared" si="6"/>
        <v>122.90943747024193</v>
      </c>
      <c r="F128" s="26">
        <f t="shared" si="7"/>
        <v>80918.76967462138</v>
      </c>
    </row>
  </sheetData>
  <sheetProtection sheet="1" objects="1" scenarios="1"/>
  <printOptions/>
  <pageMargins left="0.52" right="0.44" top="1" bottom="1" header="0.4921259845" footer="0.4921259845"/>
  <pageSetup horizontalDpi="300" verticalDpi="300" orientation="portrait" paperSize="9" r:id="rId1"/>
  <headerFooter alignWithMargins="0">
    <oddHeader>&amp;CFinanzierungsberechnung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3:D12"/>
  <sheetViews>
    <sheetView workbookViewId="0" topLeftCell="A1">
      <selection activeCell="E10" sqref="E10"/>
    </sheetView>
  </sheetViews>
  <sheetFormatPr defaultColWidth="11.421875" defaultRowHeight="12.75"/>
  <cols>
    <col min="3" max="3" width="15.421875" style="0" customWidth="1"/>
    <col min="4" max="4" width="17.8515625" style="0" customWidth="1"/>
  </cols>
  <sheetData>
    <row r="2" ht="13.5" thickBot="1"/>
    <row r="3" spans="2:4" ht="13.5" thickBot="1">
      <c r="B3" s="33" t="s">
        <v>48</v>
      </c>
      <c r="C3" s="34"/>
      <c r="D3" s="35"/>
    </row>
    <row r="4" spans="2:4" ht="12.75">
      <c r="B4" s="4"/>
      <c r="C4" s="5"/>
      <c r="D4" s="6"/>
    </row>
    <row r="5" spans="2:4" ht="12.75">
      <c r="B5" s="36" t="s">
        <v>49</v>
      </c>
      <c r="C5" s="31"/>
      <c r="D5" s="48">
        <v>5</v>
      </c>
    </row>
    <row r="6" spans="2:4" ht="12.75">
      <c r="B6" s="4"/>
      <c r="C6" s="5"/>
      <c r="D6" s="6"/>
    </row>
    <row r="7" spans="2:4" ht="12.75">
      <c r="B7" s="37" t="s">
        <v>50</v>
      </c>
      <c r="C7" s="30"/>
      <c r="D7" s="38">
        <f>Finanzierung!D23</f>
        <v>439.64733333333334</v>
      </c>
    </row>
    <row r="8" spans="2:4" ht="12.75">
      <c r="B8" s="37" t="s">
        <v>51</v>
      </c>
      <c r="C8" s="30"/>
      <c r="D8" s="38">
        <f>Kosten!D32/12</f>
        <v>195.83333333333334</v>
      </c>
    </row>
    <row r="9" spans="2:4" ht="12.75">
      <c r="B9" s="4"/>
      <c r="C9" s="5"/>
      <c r="D9" s="6"/>
    </row>
    <row r="10" spans="2:4" ht="12.75">
      <c r="B10" s="39" t="s">
        <v>53</v>
      </c>
      <c r="C10" s="32"/>
      <c r="D10" s="40">
        <f>D7+D8</f>
        <v>635.4806666666667</v>
      </c>
    </row>
    <row r="11" spans="2:4" ht="12.75">
      <c r="B11" s="4"/>
      <c r="C11" s="5"/>
      <c r="D11" s="6"/>
    </row>
    <row r="12" spans="2:4" ht="13.5" thickBot="1">
      <c r="B12" s="14" t="s">
        <v>52</v>
      </c>
      <c r="C12" s="15"/>
      <c r="D12" s="41">
        <f>IF(ISBLANK(D5),,D10-D5)</f>
        <v>630.4806666666667</v>
      </c>
    </row>
  </sheetData>
  <sheetProtection sheet="1" objects="1" scenarios="1"/>
  <printOptions/>
  <pageMargins left="0.75" right="0.75" top="1" bottom="1" header="0.4921259845" footer="0.4921259845"/>
  <pageSetup horizontalDpi="96" verticalDpi="96" orientation="portrait" paperSize="9" r:id="rId1"/>
  <headerFooter alignWithMargins="0">
    <oddHeader>&amp;CFinanzierungsberechnung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inomaxx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Finanzierungsberechnung</dc:title>
  <dc:subject/>
  <dc:creator>Olaf Kauhs</dc:creator>
  <cp:keywords/>
  <dc:description/>
  <cp:lastModifiedBy>Olaf Kauhs</cp:lastModifiedBy>
  <cp:lastPrinted>2008-03-07T15:18:56Z</cp:lastPrinted>
  <dcterms:created xsi:type="dcterms:W3CDTF">2001-11-21T14:14:58Z</dcterms:created>
  <dcterms:modified xsi:type="dcterms:W3CDTF">2008-03-07T15:20:12Z</dcterms:modified>
  <cp:category/>
  <cp:version/>
  <cp:contentType/>
  <cp:contentStatus/>
</cp:coreProperties>
</file>